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4" yWindow="65267" windowWidth="20214" windowHeight="11480" tabRatio="738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1,2'!$A$1:$Q$24</definedName>
    <definedName name="_xlnm.Print_Area" localSheetId="5">'CUADRO 1,3'!$A$1:$Q$22</definedName>
    <definedName name="_xlnm.Print_Area" localSheetId="6">'CUADRO 1,4'!$A$1:$Y$46</definedName>
    <definedName name="_xlnm.Print_Area" localSheetId="7">'CUADRO 1,5'!$A$3:$Y$55</definedName>
    <definedName name="_xlnm.Print_Area" localSheetId="9">'CUADRO 1,7'!$A$1:$Q$55</definedName>
    <definedName name="_xlnm.Print_Area" localSheetId="16">'CUADRO 1.10'!$A$1:$Z$68</definedName>
    <definedName name="_xlnm.Print_Area" localSheetId="17">'CUADRO 1.11'!$A$3:$Z$57</definedName>
    <definedName name="_xlnm.Print_Area" localSheetId="18">'CUADRO 1.12'!$A$1:$Z$26</definedName>
    <definedName name="_xlnm.Print_Area" localSheetId="19">'CUADRO 1.13'!$A$3:$Z$16</definedName>
    <definedName name="_xlnm.Print_Area" localSheetId="2">'CUADRO 1.1A'!$A$1:$O$35</definedName>
    <definedName name="_xlnm.Print_Area" localSheetId="3">'CUADRO 1.1B'!$A$1:$O$35</definedName>
    <definedName name="_xlnm.Print_Area" localSheetId="8">'CUADRO 1.6'!$A$1:$R$61</definedName>
    <definedName name="_xlnm.Print_Area" localSheetId="10">'CUADRO 1.8'!$A$1:$Y$101</definedName>
    <definedName name="_xlnm.Print_Area" localSheetId="11">'CUADRO 1.8 B'!$A$3:$Y$58</definedName>
    <definedName name="_xlnm.Print_Area" localSheetId="12">'CUADRO 1.8 C'!$A$1:$Z$79</definedName>
    <definedName name="_xlnm.Print_Area" localSheetId="13">'CUADRO 1.9'!$A$1:$Y$60</definedName>
    <definedName name="_xlnm.Print_Area" localSheetId="14">'CUADRO 1.9 B'!$A$1:$Y$49</definedName>
    <definedName name="_xlnm.Print_Area" localSheetId="15">'CUADRO 1.9 C'!$A$1:$Z$83</definedName>
    <definedName name="_xlnm.Print_Area" localSheetId="0">'INDICE'!$A$1:$D$32</definedName>
    <definedName name="PAX_NACIONAL" localSheetId="5">'CUADRO 1,3'!$A$6:$N$19</definedName>
    <definedName name="PAX_NACIONAL" localSheetId="6">'CUADRO 1,4'!$A$6:$T$44</definedName>
    <definedName name="PAX_NACIONAL" localSheetId="7">'CUADRO 1,5'!$A$6:$T$53</definedName>
    <definedName name="PAX_NACIONAL" localSheetId="9">'CUADRO 1,7'!$A$6:$N$53</definedName>
    <definedName name="PAX_NACIONAL" localSheetId="16">'CUADRO 1.10'!$A$6:$U$65</definedName>
    <definedName name="PAX_NACIONAL" localSheetId="17">'CUADRO 1.11'!$A$6:$U$55</definedName>
    <definedName name="PAX_NACIONAL" localSheetId="18">'CUADRO 1.12'!$A$8:$U$23</definedName>
    <definedName name="PAX_NACIONAL" localSheetId="19">'CUADRO 1.13'!$A$6:$U$14</definedName>
    <definedName name="PAX_NACIONAL" localSheetId="8">'CUADRO 1.6'!$A$6:$N$59</definedName>
    <definedName name="PAX_NACIONAL" localSheetId="10">'CUADRO 1.8'!$A$6:$T$97</definedName>
    <definedName name="PAX_NACIONAL" localSheetId="11">'CUADRO 1.8 B'!$A$6:$T$55</definedName>
    <definedName name="PAX_NACIONAL" localSheetId="12">'CUADRO 1.8 C'!$A$6:$T$76</definedName>
    <definedName name="PAX_NACIONAL" localSheetId="13">'CUADRO 1.9'!$A$6:$T$56</definedName>
    <definedName name="PAX_NACIONAL" localSheetId="14">'CUADRO 1.9 B'!$A$6:$T$44</definedName>
    <definedName name="PAX_NACIONAL" localSheetId="15">'CUADRO 1.9 C'!$A$6:$T$78</definedName>
    <definedName name="PAX_NACIONAL">'CUADRO 1,2'!$A$6:$N$21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<sst xmlns="http://schemas.openxmlformats.org/spreadsheetml/2006/main" count="1620" uniqueCount="509">
  <si>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</si>
  <si>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</si>
  <si>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</si>
  <si>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</si>
  <si>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</si>
  <si>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</si>
  <si>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</si>
  <si>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</si>
  <si>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</si>
  <si>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</si>
  <si>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</si>
  <si>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</si>
  <si>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</si>
  <si>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</si>
  <si>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</si>
  <si>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</si>
  <si>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</si>
  <si>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</si>
  <si>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</si>
  <si>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</si>
  <si>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</si>
  <si>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</si>
  <si>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</si>
  <si>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</si>
  <si>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</si>
  <si>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</si>
  <si>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</si>
  <si>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Incluye la carga y el correo.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</si>
  <si>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</si>
  <si>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</si>
  <si>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</si>
  <si>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</si>
  <si>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</si>
  <si>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</si>
  <si>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</si>
  <si>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</si>
  <si>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</si>
  <si>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</si>
  <si>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</si>
  <si>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</si>
  <si>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Fuente: Empresas Aéreas, Archivos Origen-Destino, Tráfico por Equipo, Tráfico de Aerotaixs.</t>
  </si>
  <si>
    <t>Aerolínea</t>
  </si>
  <si>
    <t>Operación Regular y no regular</t>
  </si>
  <si>
    <t>Cuadro 1.4 Pasajeros Internacionales por Empresa</t>
  </si>
  <si>
    <t>Cuadro 1.5 Carga Internacional por Empresa</t>
  </si>
  <si>
    <t>*</t>
  </si>
  <si>
    <t xml:space="preserve">TOTAL </t>
  </si>
  <si>
    <t>Cuadro 1.6 Pasajeros nacionales por principales rutas</t>
  </si>
  <si>
    <t>Fuente: Empresas aéreas, archivo origen-destino, tráfico de aerotaxis, tráfico de vuelos charter.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</si>
  <si>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</si>
  <si>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</si>
  <si>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</si>
  <si>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</si>
  <si>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</si>
  <si>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</si>
  <si>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</si>
  <si>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</si>
  <si>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</si>
  <si>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</si>
  <si>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</si>
  <si>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</si>
  <si>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</si>
  <si>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</si>
  <si>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</si>
  <si>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</si>
  <si>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</si>
  <si>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</si>
  <si>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</si>
  <si>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</si>
  <si>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</si>
  <si>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</si>
  <si>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</si>
  <si>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</si>
  <si>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</si>
  <si>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</si>
  <si>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</si>
  <si>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</si>
  <si>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</si>
  <si>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</si>
  <si>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</si>
  <si>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</si>
  <si>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</si>
  <si>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</si>
  <si>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</si>
  <si>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</si>
  <si>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</si>
  <si>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</si>
  <si>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</si>
  <si>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</si>
  <si>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</si>
  <si>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</si>
  <si>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</si>
  <si>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</si>
  <si>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</si>
  <si>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</si>
  <si>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</si>
  <si>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</si>
  <si>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</si>
  <si>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</si>
  <si>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</si>
  <si>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</si>
  <si>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</si>
  <si>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</si>
  <si>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</si>
  <si>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</si>
  <si>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</si>
  <si>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</si>
  <si>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</si>
  <si>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</si>
  <si>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</si>
  <si>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</si>
  <si>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</si>
  <si>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</si>
  <si>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</si>
  <si>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</si>
  <si>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</si>
  <si>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</si>
  <si>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</si>
  <si>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Nota: No incluye los pasajeros en tránsito, ni pasajeros en conexión.</t>
  </si>
  <si>
    <t>Cuadro 1.11 Carga nacional por Aeropuerto</t>
  </si>
  <si>
    <t>Nota: No incluye carga en tránsito. La carga Incluye el correo.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</si>
  <si>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</si>
  <si>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</si>
  <si>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</si>
  <si>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</si>
  <si>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</si>
  <si>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</si>
  <si>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</si>
  <si>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</si>
  <si>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</si>
  <si>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</si>
  <si>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ADRIANA SANCLEMENTE ALZATE</t>
  </si>
  <si>
    <t>Jefe Oficina de Transporte Aéreo</t>
  </si>
  <si>
    <t>JORGE ALONSO QUINTANA CRISTANCHO</t>
  </si>
  <si>
    <t>Jefe Grupo de Estudios Sectoriales</t>
  </si>
  <si>
    <t>JUAN CARLOS TORRES CAMARGO</t>
  </si>
  <si>
    <t>Ruta</t>
  </si>
  <si>
    <t>Fuente: Empresas Aéreas, Archivos Origen-Destino, Tráfico de Vuelos Charter, Tráfico de Aerotaixs.</t>
  </si>
  <si>
    <t>Transporte Nacional (Doméstico):</t>
  </si>
  <si>
    <t>Comprende la operación comercial cuyo Origen y Destino se encuentra en Colombia.</t>
  </si>
  <si>
    <t xml:space="preserve">Transporte Internacional </t>
  </si>
  <si>
    <t>Transporte Especial</t>
  </si>
  <si>
    <t xml:space="preserve">Comprende la operación comercial entre dos ciudades fuera de Colombia. Estas operaciones no son incluídas en el boletín de Origen-Destino. </t>
  </si>
  <si>
    <t xml:space="preserve">Comprende la operación comercial entre dos ciudades, una de ellas en Colombia y la otra en otro país. </t>
  </si>
  <si>
    <t xml:space="preserve">Fuente: Empresas Aéreas Archivo Origen-Destino, Tráfico de Aerotaxis, Tráfico de Vuelos Charter.  </t>
  </si>
  <si>
    <t>Empresa</t>
  </si>
  <si>
    <t>Archivo Origen-Destino</t>
  </si>
  <si>
    <t>Este boletín estadístico se elabora con la información reportada por las aerolíneas en el archivo que deben remitir mensualmente a la Autoridad Aeronáutica.</t>
  </si>
  <si>
    <t xml:space="preserve">Este boletín incluye la operación de aeropuertos (pasajeros y carga), en los cuadros 1.10 al 1.13. Estos cuadros reflejan el aeropuerto que es el origen o destino final de los pasajeros o la carga, </t>
  </si>
  <si>
    <t>El archivo de origen-destino contiene los datos relativos al tráfico de pago de los pasajeros, carga y correo transportados entre todos los pares de ciudades en los cuales se presentó operación comercial, por parte de las empresas regulares de pasajeros y de carga. La información debe contener la relación de pasajeros, carga y correo, transportados en un determinado mes, conforme a lo establecido en el contrato de transporte e incluyendo la red de rutas de la aerolínea. El archivo de origen-destino es de vital importancia, ya que permite establecer las cantidades totales de pasajeros, carga y correo movilizados en un periodo determinado en una ruta, entre dos países o entre dos regiones.</t>
  </si>
  <si>
    <t>Boletín Origen-Destino Febrero 2017</t>
  </si>
  <si>
    <t>Ene- Feb 2016</t>
  </si>
  <si>
    <t>Ene- Feb 2017</t>
  </si>
  <si>
    <t>Feb 2017 - Feb 2016</t>
  </si>
  <si>
    <t>Ene - Feb 2017 / Ene - Feb 2016</t>
  </si>
  <si>
    <t>Febrero 2017</t>
  </si>
  <si>
    <t>Febrero 2016</t>
  </si>
  <si>
    <t>Enero - Febrero 2017</t>
  </si>
  <si>
    <t>Enero - Febrero 2016</t>
  </si>
  <si>
    <t>Avianca</t>
  </si>
  <si>
    <t>Viva Colombia</t>
  </si>
  <si>
    <t>Lan Colombia</t>
  </si>
  <si>
    <t>Satena</t>
  </si>
  <si>
    <t>Easy Fly</t>
  </si>
  <si>
    <t>Aer. Antioquia</t>
  </si>
  <si>
    <t>Copa Airlines Colombia</t>
  </si>
  <si>
    <t>Searca</t>
  </si>
  <si>
    <t>Helicol</t>
  </si>
  <si>
    <t>Aerovanguardia</t>
  </si>
  <si>
    <t>Transporte Aereo de Col.</t>
  </si>
  <si>
    <t>Aliansa</t>
  </si>
  <si>
    <t>Otras</t>
  </si>
  <si>
    <t>LAS</t>
  </si>
  <si>
    <t>Aerosucre</t>
  </si>
  <si>
    <t>Aer Caribe</t>
  </si>
  <si>
    <t>Tampa</t>
  </si>
  <si>
    <t>Air Colombia</t>
  </si>
  <si>
    <t>Aerogal</t>
  </si>
  <si>
    <t>American</t>
  </si>
  <si>
    <t>Lan Airlines</t>
  </si>
  <si>
    <t>Jetblue</t>
  </si>
  <si>
    <t>Iberia</t>
  </si>
  <si>
    <t>TAM</t>
  </si>
  <si>
    <t>Spirit Airlines</t>
  </si>
  <si>
    <t>Taca International Airlines S.A</t>
  </si>
  <si>
    <t>Taca</t>
  </si>
  <si>
    <t>United Airlines</t>
  </si>
  <si>
    <t>Aeromexico</t>
  </si>
  <si>
    <t>Copa</t>
  </si>
  <si>
    <t>Interjet</t>
  </si>
  <si>
    <t>Delta</t>
  </si>
  <si>
    <t>Air France</t>
  </si>
  <si>
    <t>Lacsa</t>
  </si>
  <si>
    <t>Lan Peru</t>
  </si>
  <si>
    <t>Lufthansa</t>
  </si>
  <si>
    <t>Air Europa</t>
  </si>
  <si>
    <t>Aerol. Argentinas</t>
  </si>
  <si>
    <t>Air Canada</t>
  </si>
  <si>
    <t>Avior Airlines</t>
  </si>
  <si>
    <t>KLM</t>
  </si>
  <si>
    <t>Air Panama</t>
  </si>
  <si>
    <t>Conviasa</t>
  </si>
  <si>
    <t>Tame</t>
  </si>
  <si>
    <t>Turkish Airlines</t>
  </si>
  <si>
    <t>Aviateca</t>
  </si>
  <si>
    <t>Oceanair</t>
  </si>
  <si>
    <t>Cubana</t>
  </si>
  <si>
    <t>BOG-MDE-BOG</t>
  </si>
  <si>
    <t>BOG-CLO-BOG</t>
  </si>
  <si>
    <t>BOG-CTG-BOG</t>
  </si>
  <si>
    <t>BOG-BAQ-BOG</t>
  </si>
  <si>
    <t>BOG-SMR-BOG</t>
  </si>
  <si>
    <t>BOG-BGA-BOG</t>
  </si>
  <si>
    <t>BOG-ADZ-BOG</t>
  </si>
  <si>
    <t>BOG-PEI-BOG</t>
  </si>
  <si>
    <t>CTG-MDE-CTG</t>
  </si>
  <si>
    <t>CLO-MDE-CLO</t>
  </si>
  <si>
    <t>BOG-MTR-BOG</t>
  </si>
  <si>
    <t>BOG-CUC-BOG</t>
  </si>
  <si>
    <t>BAQ-MDE-BAQ</t>
  </si>
  <si>
    <t>ADZ-MDE-ADZ</t>
  </si>
  <si>
    <t>ADZ-CLO-ADZ</t>
  </si>
  <si>
    <t>CLO-CTG-CLO</t>
  </si>
  <si>
    <t>BOG-AXM-BOG</t>
  </si>
  <si>
    <t>BOG-VUP-BOG</t>
  </si>
  <si>
    <t>BOG-EYP-BOG</t>
  </si>
  <si>
    <t>MDE-SMR-MDE</t>
  </si>
  <si>
    <t>BOG-NVA-BOG</t>
  </si>
  <si>
    <t>EOH-UIB-EOH</t>
  </si>
  <si>
    <t>BOG-LET-BOG</t>
  </si>
  <si>
    <t>ADZ-CTG-ADZ</t>
  </si>
  <si>
    <t>CLO-BAQ-CLO</t>
  </si>
  <si>
    <t>BOG-PSO-BOG</t>
  </si>
  <si>
    <t>APO-EOH-APO</t>
  </si>
  <si>
    <t>BOG-MZL-BOG</t>
  </si>
  <si>
    <t>CTG-PEI-CTG</t>
  </si>
  <si>
    <t>BOG-PPN-BOG</t>
  </si>
  <si>
    <t>BOG-EOH-BOG</t>
  </si>
  <si>
    <t>BOG-RCH-BOG</t>
  </si>
  <si>
    <t>BOG-EJA-BOG</t>
  </si>
  <si>
    <t>BOG-IBE-BOG</t>
  </si>
  <si>
    <t>EOH-MTR-EOH</t>
  </si>
  <si>
    <t>CLO-SMR-CLO</t>
  </si>
  <si>
    <t>ADZ-PEI-ADZ</t>
  </si>
  <si>
    <t>EOH-PEI-EOH</t>
  </si>
  <si>
    <t>BOG-UIB-BOG</t>
  </si>
  <si>
    <t>BOG-AUC-BOG</t>
  </si>
  <si>
    <t>CLO-TCO-CLO</t>
  </si>
  <si>
    <t>BOG-FLA-BOG</t>
  </si>
  <si>
    <t>CUC-BGA-CUC</t>
  </si>
  <si>
    <t>CTG-BGA-CTG</t>
  </si>
  <si>
    <t>CLO-PSO-CLO</t>
  </si>
  <si>
    <t>ADZ-PVA-ADZ</t>
  </si>
  <si>
    <t>CAQ-EOH-CAQ</t>
  </si>
  <si>
    <t>BOG-VVC-BOG</t>
  </si>
  <si>
    <t>BOG-CZU-BOG</t>
  </si>
  <si>
    <t>ADZ-BGA-ADZ</t>
  </si>
  <si>
    <t>OTRAS</t>
  </si>
  <si>
    <t>Sky Lease I.</t>
  </si>
  <si>
    <t>Atlas Air</t>
  </si>
  <si>
    <t>UPS</t>
  </si>
  <si>
    <t>Kelowna Flightcrft Air Charter Ltd.</t>
  </si>
  <si>
    <t>Martinair</t>
  </si>
  <si>
    <t xml:space="preserve">Kalitta Flying Service, </t>
  </si>
  <si>
    <t>Absa</t>
  </si>
  <si>
    <t>Linea A. Carguera de Col</t>
  </si>
  <si>
    <t>Etihad Airways</t>
  </si>
  <si>
    <t>Aerotransporte de Carga Union</t>
  </si>
  <si>
    <t>Western Global</t>
  </si>
  <si>
    <t>Cargolux</t>
  </si>
  <si>
    <t>Florida West</t>
  </si>
  <si>
    <t>Vensecar C.A.</t>
  </si>
  <si>
    <t>Fedex</t>
  </si>
  <si>
    <t>21 AIR LLC</t>
  </si>
  <si>
    <t>Mas Air</t>
  </si>
  <si>
    <t>Cargojet Airways</t>
  </si>
  <si>
    <t>Dhl Aero Expreso, S.A.</t>
  </si>
  <si>
    <t>Lan Cargo</t>
  </si>
  <si>
    <t>BOG-MIA-BOG</t>
  </si>
  <si>
    <t>MDE-MIA-MDE</t>
  </si>
  <si>
    <t>BOG-FLL-BOG</t>
  </si>
  <si>
    <t>CLO-MIA-CLO</t>
  </si>
  <si>
    <t>BOG-IAH-BOG</t>
  </si>
  <si>
    <t>BOG-JFK-BOG</t>
  </si>
  <si>
    <t>BOG-MCO-BOG</t>
  </si>
  <si>
    <t>BAQ-MIA-BAQ</t>
  </si>
  <si>
    <t>MDE-FLL-MDE</t>
  </si>
  <si>
    <t>CTG-FLL-CTG</t>
  </si>
  <si>
    <t>CTG-JFK-CTG</t>
  </si>
  <si>
    <t>CTG-MIA-CTG</t>
  </si>
  <si>
    <t>BOG-YYZ-BOG</t>
  </si>
  <si>
    <t>BOG-LAX-BOG</t>
  </si>
  <si>
    <t>BOG-EWR-BOG</t>
  </si>
  <si>
    <t>BOG-ATL-BOG</t>
  </si>
  <si>
    <t>MDE-JFK-MDE</t>
  </si>
  <si>
    <t>BOG-IAD-BOG</t>
  </si>
  <si>
    <t>BOG-DFW-BOG</t>
  </si>
  <si>
    <t>PEI-JFK-PEI</t>
  </si>
  <si>
    <t>CTG-ATL-CTG</t>
  </si>
  <si>
    <t>AXM-FLL-AXM</t>
  </si>
  <si>
    <t>MDE-ATL-MDE</t>
  </si>
  <si>
    <t>BAQ-JFK-BAQ</t>
  </si>
  <si>
    <t>MDE-EWR-MDE</t>
  </si>
  <si>
    <t>BOG-LIM-BOG</t>
  </si>
  <si>
    <t>BOG-UIO-BOG</t>
  </si>
  <si>
    <t>BOG-SCL-BOG</t>
  </si>
  <si>
    <t>BOG-GRU-BOG</t>
  </si>
  <si>
    <t>BOG-BUE-BOG</t>
  </si>
  <si>
    <t>BOG-GYE-BOG</t>
  </si>
  <si>
    <t>BOG-CCS-BOG</t>
  </si>
  <si>
    <t>CTG-LIM-CTG</t>
  </si>
  <si>
    <t>MDE-LIM-MDE</t>
  </si>
  <si>
    <t>BOG-VLN-BOG</t>
  </si>
  <si>
    <t>CLO-LIM-CLO</t>
  </si>
  <si>
    <t>BOG-RIO-BOG</t>
  </si>
  <si>
    <t>CLO-GYE-CLO</t>
  </si>
  <si>
    <t>BOG-LPB-BOG</t>
  </si>
  <si>
    <t>CLO-ESM-CLO</t>
  </si>
  <si>
    <t>BOG-FOR-BOG</t>
  </si>
  <si>
    <t>BOG-MAD-BOG</t>
  </si>
  <si>
    <t>CLO-MAD-CLO</t>
  </si>
  <si>
    <t>BOG-BCN-BOG</t>
  </si>
  <si>
    <t>BOG-CDG-BOG</t>
  </si>
  <si>
    <t>BOG-FRA-BOG</t>
  </si>
  <si>
    <t>MDE-MAD-MDE</t>
  </si>
  <si>
    <t>BOG-AMS-BOG</t>
  </si>
  <si>
    <t>PEI-MAD-PEI</t>
  </si>
  <si>
    <t>BOG-IST-BOG</t>
  </si>
  <si>
    <t>CLO-BCN-CLO</t>
  </si>
  <si>
    <t>CTG-MAD-CTG</t>
  </si>
  <si>
    <t>CLO-AMS-CLO</t>
  </si>
  <si>
    <t>BAQ-MAD-BAQ</t>
  </si>
  <si>
    <t>BOG-PTY-BOG</t>
  </si>
  <si>
    <t>BOG-MEX-BOG</t>
  </si>
  <si>
    <t>MDE-PTY-MDE</t>
  </si>
  <si>
    <t>BOG-CUN-BOG</t>
  </si>
  <si>
    <t>CLO-PTY-CLO</t>
  </si>
  <si>
    <t>BOG-SJO-BOG</t>
  </si>
  <si>
    <t>CTG-PTY-CTG</t>
  </si>
  <si>
    <t>ADZ-PTY-ADZ</t>
  </si>
  <si>
    <t>BAQ-PTY-BAQ</t>
  </si>
  <si>
    <t>BOG-SAL-BOG</t>
  </si>
  <si>
    <t>PEI-PTY-PEI</t>
  </si>
  <si>
    <t>BOG-PUJ-BOG</t>
  </si>
  <si>
    <t>BOG-SDQ-BOG</t>
  </si>
  <si>
    <t>MDE-MEX-MDE</t>
  </si>
  <si>
    <t>MDE-PAC-MDE</t>
  </si>
  <si>
    <t>BGA-PTY-BGA</t>
  </si>
  <si>
    <t>AXM-PAC-AXM</t>
  </si>
  <si>
    <t>MDE-SAL-MDE</t>
  </si>
  <si>
    <t>CLO-SAL-CLO</t>
  </si>
  <si>
    <t>BOG-AUA-BOG</t>
  </si>
  <si>
    <t>BOG-HAV-BOG</t>
  </si>
  <si>
    <t>BOG-CUR-BOG</t>
  </si>
  <si>
    <t>MDE-CUR-MDE</t>
  </si>
  <si>
    <t>CLO-AUA-CLO</t>
  </si>
  <si>
    <t>ESTADOS UNIDOS</t>
  </si>
  <si>
    <t>CANADA</t>
  </si>
  <si>
    <t>PUERTO RICO</t>
  </si>
  <si>
    <t>PERU</t>
  </si>
  <si>
    <t>ECUADOR</t>
  </si>
  <si>
    <t>BRASIL</t>
  </si>
  <si>
    <t>CHILE</t>
  </si>
  <si>
    <t>ARGENTINA</t>
  </si>
  <si>
    <t>VENEZUELA</t>
  </si>
  <si>
    <t>BOLIVIA</t>
  </si>
  <si>
    <t>PARAGUAY</t>
  </si>
  <si>
    <t>URUGUAY</t>
  </si>
  <si>
    <t>ESPAÑA</t>
  </si>
  <si>
    <t>INGLATERRA</t>
  </si>
  <si>
    <t>FRANCIA</t>
  </si>
  <si>
    <t>ALEMANIA</t>
  </si>
  <si>
    <t>ITALIA</t>
  </si>
  <si>
    <t>HOLANDA</t>
  </si>
  <si>
    <t>AUSTRALIA</t>
  </si>
  <si>
    <t>SUIZA</t>
  </si>
  <si>
    <t>BELGICA</t>
  </si>
  <si>
    <t>TURQUIA</t>
  </si>
  <si>
    <t>SUECIA</t>
  </si>
  <si>
    <t>DINAMARCA</t>
  </si>
  <si>
    <t>AUSTRIA</t>
  </si>
  <si>
    <t>PORTUGAL</t>
  </si>
  <si>
    <t>PANAMA</t>
  </si>
  <si>
    <t>MEXICO</t>
  </si>
  <si>
    <t>COSTA RICA</t>
  </si>
  <si>
    <t>REPUBLICA DOMINICANA</t>
  </si>
  <si>
    <t>EL SALVADOR</t>
  </si>
  <si>
    <t>GUATEMALA</t>
  </si>
  <si>
    <t>HONDURAS</t>
  </si>
  <si>
    <t>NICARAGUA</t>
  </si>
  <si>
    <t>ANTILLAS HOLANDESAS</t>
  </si>
  <si>
    <t>CUBA</t>
  </si>
  <si>
    <t>BARBADOS</t>
  </si>
  <si>
    <t>BOG-CPQ-BOG</t>
  </si>
  <si>
    <t>MDE-UIO-MDE</t>
  </si>
  <si>
    <t>BOG-LUX-BOG</t>
  </si>
  <si>
    <t>LUXEMBURGO</t>
  </si>
  <si>
    <t>Kalitta Flying Service, Inc. (Morristown,Tn)</t>
  </si>
  <si>
    <t>BOGOTA</t>
  </si>
  <si>
    <t>BOGOTA - ELDORADO</t>
  </si>
  <si>
    <t>RIONEGRO - ANTIOQUIA</t>
  </si>
  <si>
    <t>RIONEGRO - JOSE M. CORDOVA</t>
  </si>
  <si>
    <t>CALI</t>
  </si>
  <si>
    <t>CALI - ALFONSO BONILLA ARAGON</t>
  </si>
  <si>
    <t>CARTAGENA</t>
  </si>
  <si>
    <t>BARRANQUILLA</t>
  </si>
  <si>
    <t>BARRANQUILLA-E. CORTISSOZ</t>
  </si>
  <si>
    <t>SAN ANDRES - ISLA</t>
  </si>
  <si>
    <t>SAN ANDRES-GUSTAVO ROJAS PINILLA</t>
  </si>
  <si>
    <t>BUCARAMANGA</t>
  </si>
  <si>
    <t>BUCARAMANGA - PALONEGRO</t>
  </si>
  <si>
    <t>SANTA MARTA</t>
  </si>
  <si>
    <t>SANTA MARTA - SIMON BOLIVAR</t>
  </si>
  <si>
    <t>PEREIRA</t>
  </si>
  <si>
    <t>PEREIRA - MATECAÑAS</t>
  </si>
  <si>
    <t>MEDELLIN</t>
  </si>
  <si>
    <t>MEDELLIN - OLAYA HERRERA</t>
  </si>
  <si>
    <t>MONTERIA</t>
  </si>
  <si>
    <t>MONTERIA - LOS GARZONES</t>
  </si>
  <si>
    <t>CUCUTA</t>
  </si>
  <si>
    <t>CUCUTA - CAMILO DAZA</t>
  </si>
  <si>
    <t>ARMENIA</t>
  </si>
  <si>
    <t>ARMENIA - EL EDEN</t>
  </si>
  <si>
    <t>VALLEDUPAR</t>
  </si>
  <si>
    <t>VALLEDUPAR-ALFONSO LOPEZ P.</t>
  </si>
  <si>
    <t>QUIBDO</t>
  </si>
  <si>
    <t>QUIBDO - EL CARAÑO</t>
  </si>
  <si>
    <t>EL YOPAL</t>
  </si>
  <si>
    <t>LETICIA</t>
  </si>
  <si>
    <t>LETICIA-ALFREDO VASQUEZ COBO</t>
  </si>
  <si>
    <t>NEIVA</t>
  </si>
  <si>
    <t>NEIVA - BENITO SALAS</t>
  </si>
  <si>
    <t>PASTO</t>
  </si>
  <si>
    <t>PASTO - ANTONIO NARIQO</t>
  </si>
  <si>
    <t>MANIZALES</t>
  </si>
  <si>
    <t>MANIZALES - LA NUBIA</t>
  </si>
  <si>
    <t>CAREPA</t>
  </si>
  <si>
    <t>ANTONIO ROLDAN BETANCOURT</t>
  </si>
  <si>
    <t>IBAGUE</t>
  </si>
  <si>
    <t>IBAGUE - PERALES</t>
  </si>
  <si>
    <t>VILLAVICENCIO</t>
  </si>
  <si>
    <t>VANGUARDIA</t>
  </si>
  <si>
    <t>RIOHACHA</t>
  </si>
  <si>
    <t>RIOHACHA-ALMIRANTE PADILLA</t>
  </si>
  <si>
    <t>POPAYAN</t>
  </si>
  <si>
    <t>POPAYAN - GMOLEON VALENCIA</t>
  </si>
  <si>
    <t>BARRANCABERMEJA</t>
  </si>
  <si>
    <t>BARRANCABERMEJA-YARIGUIES</t>
  </si>
  <si>
    <t>TUMACO</t>
  </si>
  <si>
    <t>TUMACO - LA FLORIDA</t>
  </si>
  <si>
    <t>ARAUCA - MUNICIPIO</t>
  </si>
  <si>
    <t>ARAUCA - SANTIAGO PEREZ QUIROZ</t>
  </si>
  <si>
    <t>FLORENCIA</t>
  </si>
  <si>
    <t>GUSTAVO ARTUNDUAGA PAREDES</t>
  </si>
  <si>
    <t>COROZAL</t>
  </si>
  <si>
    <t>COROZAL - LAS BRUJAS</t>
  </si>
  <si>
    <t>PUERTO GAITAN</t>
  </si>
  <si>
    <t>MORELIA</t>
  </si>
  <si>
    <t>PUERTO ASIS</t>
  </si>
  <si>
    <t>PUERTO ASIS - 3 DE MAYO</t>
  </si>
  <si>
    <t>PUERTO INIRIDA</t>
  </si>
  <si>
    <t>PUERTO INIRIDA - CESAR GAVIRIA TRUJ</t>
  </si>
  <si>
    <t>PUERTO CARRENO</t>
  </si>
  <si>
    <t>CARREÑO-GERMAN OLANO</t>
  </si>
  <si>
    <t>PROVIDENCIA</t>
  </si>
  <si>
    <t>PROVIDENCIA- EL EMBRUJO</t>
  </si>
  <si>
    <t>BAHIA SOLANO</t>
  </si>
  <si>
    <t>BAHIA SOLANO - JOSE C. MUTIS</t>
  </si>
  <si>
    <t>MITU</t>
  </si>
  <si>
    <t>MAICAO</t>
  </si>
  <si>
    <t>CAUCASIA</t>
  </si>
  <si>
    <t>CAUCASIA- JUAN H. WHITE</t>
  </si>
  <si>
    <t>GUAPI</t>
  </si>
  <si>
    <t>GUAPI - JUAN CASIANO</t>
  </si>
  <si>
    <t>VILLA GARZON</t>
  </si>
  <si>
    <t>SARAVENA-COLONIZADORES</t>
  </si>
  <si>
    <t>NUQUI</t>
  </si>
  <si>
    <t>NUQUI - REYES MURILLO</t>
  </si>
  <si>
    <t>SAN JOSE DEL GUAVIARE</t>
  </si>
  <si>
    <t>URIBIA</t>
  </si>
  <si>
    <t>PUERTO BOLIVAR - PORTETE</t>
  </si>
  <si>
    <t>LA MACARENA</t>
  </si>
  <si>
    <t>LA MACARENA - META</t>
  </si>
  <si>
    <t>TOLU</t>
  </si>
  <si>
    <t>BUENAVENTURA</t>
  </si>
  <si>
    <t>BUENAVENTURA - GERARDO TOBAR LOPEZ</t>
  </si>
  <si>
    <t>CUMARIBO</t>
  </si>
  <si>
    <t>EL BAGRE</t>
  </si>
  <si>
    <t>PITALITO</t>
  </si>
  <si>
    <t>PITALITO -CONTADOR</t>
  </si>
  <si>
    <t>PUERTO LEGUIZAMO</t>
  </si>
  <si>
    <t>ALDANA</t>
  </si>
  <si>
    <t>IPIALES - SAN LUIS</t>
  </si>
  <si>
    <t>GUAINIA (BARRANCO MINAS)</t>
  </si>
  <si>
    <t>BARRANCO MINAS</t>
  </si>
  <si>
    <t>LOMA DE CHIRIGUANA</t>
  </si>
  <si>
    <t>CALENTURITAS</t>
  </si>
  <si>
    <t>CARTAGENA - RAFAEL NUÑEZ</t>
  </si>
  <si>
    <t>FLANDES</t>
  </si>
  <si>
    <t>GIRARDOT SANTIAGO VILA</t>
  </si>
  <si>
    <t>SANTA RITA - VICHADA</t>
  </si>
  <si>
    <t>CENTRO ADM. "MARANDUA"</t>
  </si>
  <si>
    <t>SOLANO</t>
  </si>
  <si>
    <t>MIRAFLORES - GUAVIARE</t>
  </si>
  <si>
    <t>MIRAFLORES</t>
  </si>
  <si>
    <t>LA PEDRERA</t>
  </si>
  <si>
    <t>ARARACUARA</t>
  </si>
  <si>
    <t>CARURU</t>
  </si>
  <si>
    <t>SAN FELIPE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</si>
</sst>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.000_);\(#,##0.000\)"/>
    <numFmt numFmtId="181" formatCode="0.0%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-C0A]dddd\,\ dd&quot; de &quot;mmmm&quot; de &quot;yyyy"/>
  </numFmts>
  <fonts count="1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b/>
      <u val="single"/>
      <sz val="16"/>
      <name val="Arial"/>
      <family val="2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5"/>
      <name val="Century Gothic"/>
      <family val="2"/>
    </font>
    <font>
      <b/>
      <u val="single"/>
      <sz val="15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b/>
      <u val="single"/>
      <sz val="16"/>
      <color indexed="48"/>
      <name val="Arial"/>
      <family val="2"/>
    </font>
    <font>
      <sz val="10"/>
      <color indexed="1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sz val="12"/>
      <color indexed="5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b/>
      <u val="single"/>
      <sz val="14"/>
      <color indexed="9"/>
      <name val="Arial"/>
      <family val="2"/>
    </font>
    <font>
      <sz val="11"/>
      <color indexed="12"/>
      <name val="Century Gothic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62"/>
      <name val="Arial"/>
      <family val="2"/>
    </font>
    <font>
      <b/>
      <sz val="19"/>
      <color indexed="31"/>
      <name val="Arial"/>
      <family val="2"/>
    </font>
    <font>
      <b/>
      <sz val="18"/>
      <color indexed="49"/>
      <name val="Arial"/>
      <family val="2"/>
    </font>
    <font>
      <b/>
      <sz val="16"/>
      <color indexed="31"/>
      <name val="Arial"/>
      <family val="2"/>
    </font>
    <font>
      <b/>
      <u val="single"/>
      <sz val="14"/>
      <color indexed="56"/>
      <name val="Arial"/>
      <family val="2"/>
    </font>
    <font>
      <b/>
      <sz val="12"/>
      <color indexed="12"/>
      <name val="Courier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b/>
      <u val="single"/>
      <sz val="14"/>
      <color theme="0"/>
      <name val="Arial"/>
      <family val="2"/>
    </font>
    <font>
      <sz val="11"/>
      <color rgb="FF0000FF"/>
      <name val="Century Gothic"/>
      <family val="2"/>
    </font>
    <font>
      <sz val="10"/>
      <color rgb="FF0000FF"/>
      <name val="Century Gothic"/>
      <family val="2"/>
    </font>
    <font>
      <b/>
      <sz val="12"/>
      <color rgb="FF0000FF"/>
      <name val="Century Gothic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b/>
      <sz val="12"/>
      <color theme="4" tint="-0.24997000396251678"/>
      <name val="Arial"/>
      <family val="2"/>
    </font>
    <font>
      <b/>
      <sz val="19"/>
      <color theme="4" tint="0.7999799847602844"/>
      <name val="Arial"/>
      <family val="2"/>
    </font>
    <font>
      <b/>
      <sz val="18"/>
      <color theme="8" tint="0.39998000860214233"/>
      <name val="Arial"/>
      <family val="2"/>
    </font>
    <font>
      <b/>
      <sz val="16"/>
      <color theme="4" tint="0.7999799847602844"/>
      <name val="Arial"/>
      <family val="2"/>
    </font>
    <font>
      <b/>
      <u val="single"/>
      <sz val="14"/>
      <color rgb="FF002060"/>
      <name val="Arial"/>
      <family val="2"/>
    </font>
    <font>
      <b/>
      <sz val="12"/>
      <color rgb="FF0000FF"/>
      <name val="Courier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-0.24997000396251678"/>
        <bgColor indexed="64"/>
      </patternFill>
    </fill>
  </fills>
  <borders count="2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thin"/>
      <right style="thick"/>
      <top style="thick"/>
      <bottom style="double"/>
    </border>
    <border>
      <left style="thin"/>
      <right style="medium"/>
      <top style="thick"/>
      <bottom style="double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double"/>
    </border>
    <border>
      <left style="thin"/>
      <right style="thin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medium"/>
      <bottom style="thick"/>
    </border>
    <border>
      <left style="thin"/>
      <right>
        <color indexed="63"/>
      </right>
      <top style="thick"/>
      <bottom style="medium"/>
    </border>
    <border>
      <left style="thick"/>
      <right style="medium"/>
      <top style="thin"/>
      <bottom style="thin">
        <color theme="0" tint="-0.149959996342659"/>
      </bottom>
    </border>
    <border>
      <left style="medium"/>
      <right style="thin"/>
      <top style="thin"/>
      <bottom style="thin">
        <color theme="0" tint="-0.149959996342659"/>
      </bottom>
    </border>
    <border>
      <left style="thin"/>
      <right>
        <color indexed="63"/>
      </right>
      <top style="thin"/>
      <bottom style="thin">
        <color theme="0" tint="-0.149959996342659"/>
      </bottom>
    </border>
    <border>
      <left style="double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thin"/>
      <right style="thick"/>
      <top style="thin"/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double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medium"/>
      <top style="thin">
        <color theme="0" tint="-0.149959996342659"/>
      </top>
      <bottom style="thin">
        <color theme="0" tint="-0.149959996342659"/>
      </bottom>
    </border>
    <border>
      <left style="thin"/>
      <right style="thick"/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medium"/>
    </border>
    <border>
      <left style="medium"/>
      <right style="thin"/>
      <top style="thin">
        <color theme="0" tint="-0.149959996342659"/>
      </top>
      <bottom style="medium"/>
    </border>
    <border>
      <left style="thin"/>
      <right>
        <color indexed="63"/>
      </right>
      <top style="thin">
        <color theme="0" tint="-0.149959996342659"/>
      </top>
      <bottom style="medium"/>
    </border>
    <border>
      <left style="double"/>
      <right style="thin"/>
      <top style="thin">
        <color theme="0" tint="-0.149959996342659"/>
      </top>
      <bottom style="medium"/>
    </border>
    <border>
      <left style="thin"/>
      <right style="medium"/>
      <top style="thin">
        <color theme="0" tint="-0.149959996342659"/>
      </top>
      <bottom style="medium"/>
    </border>
    <border>
      <left style="thin"/>
      <right style="thick"/>
      <top style="thin">
        <color theme="0" tint="-0.149959996342659"/>
      </top>
      <bottom style="medium"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double"/>
      <top style="thin"/>
      <bottom style="thin">
        <color theme="0" tint="-0.149959996342659"/>
      </bottom>
    </border>
    <border>
      <left>
        <color indexed="63"/>
      </left>
      <right style="thin"/>
      <top style="thin"/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medium"/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thick"/>
      <right style="thin"/>
      <top style="thin"/>
      <bottom style="thin">
        <color theme="0" tint="-0.149959996342659"/>
      </bottom>
    </border>
    <border>
      <left style="thick"/>
      <right style="thin"/>
      <top style="thin">
        <color theme="0" tint="-0.149959996342659"/>
      </top>
      <bottom style="thin">
        <color theme="0" tint="-0.149959996342659"/>
      </bottom>
    </border>
    <border>
      <left style="thick"/>
      <right style="thin"/>
      <top style="thin">
        <color theme="0" tint="-0.149959996342659"/>
      </top>
      <bottom style="medium"/>
    </border>
    <border>
      <left style="double"/>
      <right style="medium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ck"/>
      <top style="thin">
        <color theme="0" tint="-0.149959996342659"/>
      </top>
      <bottom style="thin">
        <color theme="0" tint="-0.149959996342659"/>
      </bottom>
    </border>
    <border>
      <left style="medium"/>
      <right style="thick"/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double"/>
      <bottom style="thin">
        <color theme="0" tint="-0.04997999966144562"/>
      </bottom>
    </border>
    <border>
      <left>
        <color indexed="63"/>
      </left>
      <right>
        <color indexed="63"/>
      </right>
      <top style="double"/>
      <bottom style="thin">
        <color theme="0" tint="-0.04997999966144562"/>
      </bottom>
    </border>
    <border>
      <left style="medium"/>
      <right style="thin"/>
      <top style="double"/>
      <bottom style="thin">
        <color theme="0" tint="-0.04997999966144562"/>
      </bottom>
    </border>
    <border>
      <left style="thin"/>
      <right>
        <color indexed="63"/>
      </right>
      <top style="double"/>
      <bottom style="thin">
        <color theme="0" tint="-0.04997999966144562"/>
      </bottom>
    </border>
    <border>
      <left style="double"/>
      <right style="thin"/>
      <top style="double"/>
      <bottom style="thin">
        <color theme="0" tint="-0.04997999966144562"/>
      </bottom>
    </border>
    <border>
      <left style="double"/>
      <right style="medium"/>
      <top style="double"/>
      <bottom style="thin">
        <color theme="0" tint="-0.04997999966144562"/>
      </bottom>
    </border>
    <border>
      <left>
        <color indexed="63"/>
      </left>
      <right style="thick"/>
      <top style="double"/>
      <bottom style="thin">
        <color theme="0" tint="-0.04997999966144562"/>
      </bottom>
    </border>
    <border>
      <left>
        <color indexed="63"/>
      </left>
      <right style="thin"/>
      <top style="double"/>
      <bottom style="thin">
        <color theme="0" tint="-0.04997999966144562"/>
      </bottom>
    </border>
    <border>
      <left style="medium"/>
      <right style="thick"/>
      <top style="double"/>
      <bottom style="thin">
        <color theme="0" tint="-0.04997999966144562"/>
      </bottom>
    </border>
    <border>
      <left style="thick"/>
      <right style="medium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medium"/>
      <right style="thin"/>
      <top style="thin">
        <color theme="0" tint="-0.04997999966144562"/>
      </top>
      <bottom style="thin">
        <color theme="0" tint="-0.04997999966144562"/>
      </bottom>
    </border>
    <border>
      <left style="thin"/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double"/>
      <right style="thin"/>
      <top style="thin">
        <color theme="0" tint="-0.04997999966144562"/>
      </top>
      <bottom style="thin">
        <color theme="0" tint="-0.04997999966144562"/>
      </bottom>
    </border>
    <border>
      <left style="double"/>
      <right style="medium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ck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n"/>
      <top style="thin">
        <color theme="0" tint="-0.04997999966144562"/>
      </top>
      <bottom style="thin">
        <color theme="0" tint="-0.04997999966144562"/>
      </bottom>
    </border>
    <border>
      <left style="medium"/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medium"/>
      <top style="double"/>
      <bottom style="thin">
        <color theme="0" tint="-0.149959996342659"/>
      </bottom>
    </border>
    <border>
      <left>
        <color indexed="63"/>
      </left>
      <right>
        <color indexed="63"/>
      </right>
      <top style="double"/>
      <bottom style="thin">
        <color theme="0" tint="-0.149959996342659"/>
      </bottom>
    </border>
    <border>
      <left style="medium"/>
      <right style="thin"/>
      <top style="double"/>
      <bottom style="thin">
        <color theme="0" tint="-0.149959996342659"/>
      </bottom>
    </border>
    <border>
      <left style="thin"/>
      <right>
        <color indexed="63"/>
      </right>
      <top style="double"/>
      <bottom style="thin">
        <color theme="0" tint="-0.149959996342659"/>
      </bottom>
    </border>
    <border>
      <left style="double"/>
      <right style="thin"/>
      <top style="double"/>
      <bottom style="thin">
        <color theme="0" tint="-0.149959996342659"/>
      </bottom>
    </border>
    <border>
      <left style="double"/>
      <right style="medium"/>
      <top style="double"/>
      <bottom style="thin">
        <color theme="0" tint="-0.149959996342659"/>
      </bottom>
    </border>
    <border>
      <left>
        <color indexed="63"/>
      </left>
      <right style="thick"/>
      <top style="double"/>
      <bottom style="thin">
        <color theme="0" tint="-0.149959996342659"/>
      </bottom>
    </border>
    <border>
      <left>
        <color indexed="63"/>
      </left>
      <right style="thin"/>
      <top style="double"/>
      <bottom style="thin">
        <color theme="0" tint="-0.149959996342659"/>
      </bottom>
    </border>
    <border>
      <left style="medium"/>
      <right style="thick"/>
      <top style="double"/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thick"/>
    </border>
    <border>
      <left>
        <color indexed="63"/>
      </left>
      <right>
        <color indexed="63"/>
      </right>
      <top style="thin">
        <color theme="0" tint="-0.149959996342659"/>
      </top>
      <bottom style="thick"/>
    </border>
    <border>
      <left style="medium"/>
      <right style="thin"/>
      <top style="thin">
        <color theme="0" tint="-0.149959996342659"/>
      </top>
      <bottom style="thick"/>
    </border>
    <border>
      <left style="thin"/>
      <right>
        <color indexed="63"/>
      </right>
      <top style="thin">
        <color theme="0" tint="-0.149959996342659"/>
      </top>
      <bottom style="thick"/>
    </border>
    <border>
      <left style="double"/>
      <right style="thin"/>
      <top style="thin">
        <color theme="0" tint="-0.149959996342659"/>
      </top>
      <bottom style="thick"/>
    </border>
    <border>
      <left style="double"/>
      <right style="medium"/>
      <top style="thin">
        <color theme="0" tint="-0.149959996342659"/>
      </top>
      <bottom style="thick"/>
    </border>
    <border>
      <left>
        <color indexed="63"/>
      </left>
      <right style="thick"/>
      <top style="thin">
        <color theme="0" tint="-0.149959996342659"/>
      </top>
      <bottom style="thick"/>
    </border>
    <border>
      <left>
        <color indexed="63"/>
      </left>
      <right style="thin"/>
      <top style="thin">
        <color theme="0" tint="-0.149959996342659"/>
      </top>
      <bottom style="thick"/>
    </border>
    <border>
      <left style="medium"/>
      <right style="thick"/>
      <top style="thin">
        <color theme="0" tint="-0.149959996342659"/>
      </top>
      <bottom style="thick"/>
    </border>
    <border>
      <left style="thick"/>
      <right>
        <color indexed="63"/>
      </right>
      <top style="double"/>
      <bottom style="thin">
        <color theme="0" tint="-0.149959996342659"/>
      </bottom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medium"/>
      <top style="double"/>
      <bottom style="thin">
        <color theme="0" tint="-0.149959996342659"/>
      </bottom>
    </border>
    <border>
      <left style="thin"/>
      <right style="thick"/>
      <top style="double"/>
      <bottom style="thin">
        <color theme="0" tint="-0.149959996342659"/>
      </bottom>
    </border>
    <border>
      <left style="thick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ck"/>
      <right>
        <color indexed="63"/>
      </right>
      <top style="thin">
        <color theme="0" tint="-0.149959996342659"/>
      </top>
      <bottom style="thick"/>
    </border>
    <border>
      <left style="thin"/>
      <right style="thin"/>
      <top style="thin">
        <color theme="0" tint="-0.149959996342659"/>
      </top>
      <bottom style="thick"/>
    </border>
    <border>
      <left style="thin"/>
      <right style="medium"/>
      <top style="thin">
        <color theme="0" tint="-0.149959996342659"/>
      </top>
      <bottom style="thick"/>
    </border>
    <border>
      <left style="thin"/>
      <right style="thick"/>
      <top style="thin">
        <color theme="0" tint="-0.149959996342659"/>
      </top>
      <bottom style="thick"/>
    </border>
    <border>
      <left style="thick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thin">
        <color theme="0" tint="-0.149959996342659"/>
      </bottom>
    </border>
    <border>
      <left style="medium"/>
      <right style="thin"/>
      <top>
        <color indexed="63"/>
      </top>
      <bottom style="thin">
        <color theme="0" tint="-0.149959996342659"/>
      </bottom>
    </border>
    <border>
      <left style="thin"/>
      <right>
        <color indexed="63"/>
      </right>
      <top>
        <color indexed="63"/>
      </top>
      <bottom style="thin">
        <color theme="0" tint="-0.149959996342659"/>
      </bottom>
    </border>
    <border>
      <left style="double"/>
      <right style="thin"/>
      <top>
        <color indexed="63"/>
      </top>
      <bottom style="thin">
        <color theme="0" tint="-0.149959996342659"/>
      </bottom>
    </border>
    <border>
      <left style="thin"/>
      <right style="double"/>
      <top>
        <color indexed="63"/>
      </top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thin"/>
      <right style="thick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ck"/>
      <right style="medium"/>
      <top style="thin"/>
      <bottom style="thin">
        <color theme="0" tint="-0.24993999302387238"/>
      </bottom>
    </border>
    <border>
      <left style="medium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double"/>
      <right style="thin"/>
      <top style="thin"/>
      <bottom style="thin">
        <color theme="0" tint="-0.24993999302387238"/>
      </bottom>
    </border>
    <border>
      <left style="thin"/>
      <right style="double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medium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ck"/>
      <top style="thin"/>
      <bottom style="thin">
        <color theme="0" tint="-0.24993999302387238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thin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 style="medium"/>
      <top style="thin"/>
      <bottom style="thick"/>
    </border>
    <border>
      <left style="thin"/>
      <right style="thin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n"/>
    </border>
    <border>
      <left style="thick"/>
      <right style="thin"/>
      <top>
        <color indexed="63"/>
      </top>
      <bottom style="thin">
        <color theme="0" tint="-0.149959996342659"/>
      </bottom>
    </border>
    <border>
      <left style="thick"/>
      <right style="medium"/>
      <top style="thin">
        <color theme="0" tint="-0.04997999966144562"/>
      </top>
      <bottom style="medium"/>
    </border>
    <border>
      <left>
        <color indexed="63"/>
      </left>
      <right>
        <color indexed="63"/>
      </right>
      <top style="thin">
        <color theme="0" tint="-0.04997999966144562"/>
      </top>
      <bottom style="medium"/>
    </border>
    <border>
      <left style="medium"/>
      <right style="thin"/>
      <top style="thin">
        <color theme="0" tint="-0.04997999966144562"/>
      </top>
      <bottom style="medium"/>
    </border>
    <border>
      <left style="thin"/>
      <right>
        <color indexed="63"/>
      </right>
      <top style="thin">
        <color theme="0" tint="-0.04997999966144562"/>
      </top>
      <bottom style="medium"/>
    </border>
    <border>
      <left style="double"/>
      <right style="thin"/>
      <top style="thin">
        <color theme="0" tint="-0.04997999966144562"/>
      </top>
      <bottom style="medium"/>
    </border>
    <border>
      <left style="double"/>
      <right style="medium"/>
      <top style="thin">
        <color theme="0" tint="-0.04997999966144562"/>
      </top>
      <bottom style="medium"/>
    </border>
    <border>
      <left>
        <color indexed="63"/>
      </left>
      <right style="thick"/>
      <top style="thin">
        <color theme="0" tint="-0.04997999966144562"/>
      </top>
      <bottom style="medium"/>
    </border>
    <border>
      <left>
        <color indexed="63"/>
      </left>
      <right style="thin"/>
      <top style="thin">
        <color theme="0" tint="-0.04997999966144562"/>
      </top>
      <bottom style="medium"/>
    </border>
    <border>
      <left style="medium"/>
      <right style="thick"/>
      <top style="thin">
        <color theme="0" tint="-0.04997999966144562"/>
      </top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2" fillId="20" borderId="0" applyNumberFormat="0" applyBorder="0" applyAlignment="0" applyProtection="0"/>
    <xf numFmtId="0" fontId="93" fillId="21" borderId="1" applyNumberFormat="0" applyAlignment="0" applyProtection="0"/>
    <xf numFmtId="0" fontId="94" fillId="22" borderId="2" applyNumberFormat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0" applyNumberFormat="0" applyFill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1" fillId="26" borderId="0" applyNumberFormat="0" applyBorder="0" applyAlignment="0" applyProtection="0"/>
    <xf numFmtId="0" fontId="91" fillId="27" borderId="0" applyNumberFormat="0" applyBorder="0" applyAlignment="0" applyProtection="0"/>
    <xf numFmtId="0" fontId="91" fillId="28" borderId="0" applyNumberFormat="0" applyBorder="0" applyAlignment="0" applyProtection="0"/>
    <xf numFmtId="0" fontId="98" fillId="29" borderId="1" applyNumberFormat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1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2" fillId="0" borderId="0">
      <alignment/>
      <protection/>
    </xf>
    <xf numFmtId="0" fontId="102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3" fillId="21" borderId="6" applyNumberFormat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7" applyNumberFormat="0" applyFill="0" applyAlignment="0" applyProtection="0"/>
    <xf numFmtId="0" fontId="97" fillId="0" borderId="8" applyNumberFormat="0" applyFill="0" applyAlignment="0" applyProtection="0"/>
    <xf numFmtId="0" fontId="108" fillId="0" borderId="9" applyNumberFormat="0" applyFill="0" applyAlignment="0" applyProtection="0"/>
  </cellStyleXfs>
  <cellXfs count="739">
    <xf numFmtId="0" fontId="0" fillId="0" borderId="0" xfId="0" applyFont="1" applyAlignment="1">
      <alignment/>
    </xf>
    <xf numFmtId="37" fontId="3" fillId="0" borderId="0" xfId="61" applyFont="1">
      <alignment/>
      <protection/>
    </xf>
    <xf numFmtId="4" fontId="3" fillId="0" borderId="0" xfId="61" applyNumberFormat="1" applyFont="1">
      <alignment/>
      <protection/>
    </xf>
    <xf numFmtId="37" fontId="3" fillId="0" borderId="0" xfId="61" applyFont="1" applyFill="1">
      <alignment/>
      <protection/>
    </xf>
    <xf numFmtId="2" fontId="3" fillId="0" borderId="0" xfId="61" applyNumberFormat="1" applyFont="1" applyFill="1">
      <alignment/>
      <protection/>
    </xf>
    <xf numFmtId="37" fontId="3" fillId="33" borderId="0" xfId="61" applyFont="1" applyFill="1">
      <alignment/>
      <protection/>
    </xf>
    <xf numFmtId="39" fontId="5" fillId="33" borderId="0" xfId="61" applyNumberFormat="1" applyFont="1" applyFill="1" applyBorder="1" applyProtection="1">
      <alignment/>
      <protection/>
    </xf>
    <xf numFmtId="37" fontId="5" fillId="33" borderId="0" xfId="61" applyFont="1" applyFill="1" applyBorder="1">
      <alignment/>
      <protection/>
    </xf>
    <xf numFmtId="2" fontId="6" fillId="34" borderId="10" xfId="61" applyNumberFormat="1" applyFont="1" applyFill="1" applyBorder="1" applyAlignment="1" applyProtection="1">
      <alignment horizontal="right" indent="1"/>
      <protection/>
    </xf>
    <xf numFmtId="2" fontId="6" fillId="0" borderId="11" xfId="61" applyNumberFormat="1" applyFont="1" applyFill="1" applyBorder="1" applyAlignment="1" applyProtection="1">
      <alignment horizontal="center"/>
      <protection/>
    </xf>
    <xf numFmtId="2" fontId="6" fillId="0" borderId="12" xfId="61" applyNumberFormat="1" applyFont="1" applyFill="1" applyBorder="1" applyAlignment="1" applyProtection="1">
      <alignment horizontal="center"/>
      <protection/>
    </xf>
    <xf numFmtId="2" fontId="6" fillId="0" borderId="13" xfId="61" applyNumberFormat="1" applyFont="1" applyFill="1" applyBorder="1" applyAlignment="1" applyProtection="1">
      <alignment horizontal="center"/>
      <protection/>
    </xf>
    <xf numFmtId="2" fontId="6" fillId="0" borderId="14" xfId="61" applyNumberFormat="1" applyFont="1" applyFill="1" applyBorder="1" applyAlignment="1" applyProtection="1">
      <alignment horizontal="center"/>
      <protection/>
    </xf>
    <xf numFmtId="2" fontId="6" fillId="0" borderId="12" xfId="61" applyNumberFormat="1" applyFont="1" applyFill="1" applyBorder="1" applyAlignment="1" applyProtection="1">
      <alignment horizontal="right" indent="1"/>
      <protection/>
    </xf>
    <xf numFmtId="2" fontId="6" fillId="0" borderId="14" xfId="61" applyNumberFormat="1" applyFont="1" applyFill="1" applyBorder="1" applyAlignment="1" applyProtection="1">
      <alignment horizontal="right" indent="1"/>
      <protection/>
    </xf>
    <xf numFmtId="37" fontId="5" fillId="0" borderId="11" xfId="61" applyFont="1" applyFill="1" applyBorder="1" applyAlignment="1" applyProtection="1">
      <alignment horizontal="left"/>
      <protection/>
    </xf>
    <xf numFmtId="2" fontId="6" fillId="34" borderId="15" xfId="61" applyNumberFormat="1" applyFont="1" applyFill="1" applyBorder="1">
      <alignment/>
      <protection/>
    </xf>
    <xf numFmtId="2" fontId="6" fillId="0" borderId="0" xfId="61" applyNumberFormat="1" applyFont="1" applyFill="1" applyBorder="1" applyAlignment="1" applyProtection="1">
      <alignment horizontal="right" indent="1"/>
      <protection/>
    </xf>
    <xf numFmtId="2" fontId="6" fillId="0" borderId="16" xfId="61" applyNumberFormat="1" applyFont="1" applyFill="1" applyBorder="1" applyAlignment="1" applyProtection="1">
      <alignment horizontal="right" indent="1"/>
      <protection/>
    </xf>
    <xf numFmtId="2" fontId="6" fillId="0" borderId="17" xfId="61" applyNumberFormat="1" applyFont="1" applyFill="1" applyBorder="1" applyAlignment="1" applyProtection="1">
      <alignment horizontal="right" indent="1"/>
      <protection/>
    </xf>
    <xf numFmtId="2" fontId="6" fillId="0" borderId="18" xfId="61" applyNumberFormat="1" applyFont="1" applyFill="1" applyBorder="1" applyAlignment="1" applyProtection="1">
      <alignment horizontal="right" indent="1"/>
      <protection/>
    </xf>
    <xf numFmtId="2" fontId="6" fillId="0" borderId="16" xfId="61" applyNumberFormat="1" applyFont="1" applyFill="1" applyBorder="1" applyProtection="1">
      <alignment/>
      <protection/>
    </xf>
    <xf numFmtId="2" fontId="6" fillId="0" borderId="18" xfId="61" applyNumberFormat="1" applyFont="1" applyFill="1" applyBorder="1" applyProtection="1">
      <alignment/>
      <protection/>
    </xf>
    <xf numFmtId="37" fontId="5" fillId="0" borderId="0" xfId="61" applyFont="1" applyFill="1" applyBorder="1" applyAlignment="1" applyProtection="1">
      <alignment horizontal="left"/>
      <protection/>
    </xf>
    <xf numFmtId="37" fontId="7" fillId="0" borderId="18" xfId="61" applyFont="1" applyFill="1" applyBorder="1" applyAlignment="1" applyProtection="1">
      <alignment horizontal="left"/>
      <protection/>
    </xf>
    <xf numFmtId="2" fontId="6" fillId="34" borderId="19" xfId="61" applyNumberFormat="1" applyFont="1" applyFill="1" applyBorder="1">
      <alignment/>
      <protection/>
    </xf>
    <xf numFmtId="2" fontId="6" fillId="0" borderId="20" xfId="61" applyNumberFormat="1" applyFont="1" applyFill="1" applyBorder="1" applyAlignment="1" applyProtection="1">
      <alignment horizontal="right" indent="1"/>
      <protection/>
    </xf>
    <xf numFmtId="2" fontId="6" fillId="0" borderId="21" xfId="61" applyNumberFormat="1" applyFont="1" applyFill="1" applyBorder="1" applyAlignment="1" applyProtection="1">
      <alignment horizontal="right" indent="1"/>
      <protection/>
    </xf>
    <xf numFmtId="2" fontId="6" fillId="0" borderId="22" xfId="61" applyNumberFormat="1" applyFont="1" applyFill="1" applyBorder="1" applyAlignment="1" applyProtection="1">
      <alignment horizontal="right" indent="1"/>
      <protection/>
    </xf>
    <xf numFmtId="2" fontId="6" fillId="0" borderId="23" xfId="61" applyNumberFormat="1" applyFont="1" applyFill="1" applyBorder="1" applyAlignment="1" applyProtection="1">
      <alignment horizontal="right" indent="1"/>
      <protection/>
    </xf>
    <xf numFmtId="2" fontId="6" fillId="0" borderId="21" xfId="61" applyNumberFormat="1" applyFont="1" applyFill="1" applyBorder="1" applyProtection="1">
      <alignment/>
      <protection/>
    </xf>
    <xf numFmtId="2" fontId="6" fillId="0" borderId="23" xfId="61" applyNumberFormat="1" applyFont="1" applyFill="1" applyBorder="1" applyProtection="1">
      <alignment/>
      <protection/>
    </xf>
    <xf numFmtId="37" fontId="3" fillId="0" borderId="20" xfId="61" applyFont="1" applyFill="1" applyBorder="1">
      <alignment/>
      <protection/>
    </xf>
    <xf numFmtId="37" fontId="8" fillId="0" borderId="23" xfId="61" applyFont="1" applyFill="1" applyBorder="1" applyAlignment="1" applyProtection="1">
      <alignment horizontal="left"/>
      <protection/>
    </xf>
    <xf numFmtId="37" fontId="3" fillId="0" borderId="0" xfId="61" applyFont="1" applyFill="1" applyBorder="1">
      <alignment/>
      <protection/>
    </xf>
    <xf numFmtId="37" fontId="9" fillId="0" borderId="18" xfId="61" applyFont="1" applyFill="1" applyBorder="1" applyAlignment="1" applyProtection="1">
      <alignment horizontal="left"/>
      <protection/>
    </xf>
    <xf numFmtId="37" fontId="6" fillId="34" borderId="24" xfId="61" applyFont="1" applyFill="1" applyBorder="1">
      <alignment/>
      <protection/>
    </xf>
    <xf numFmtId="37" fontId="3" fillId="0" borderId="25" xfId="61" applyFont="1" applyFill="1" applyBorder="1" applyProtection="1">
      <alignment/>
      <protection/>
    </xf>
    <xf numFmtId="37" fontId="3" fillId="0" borderId="26" xfId="61" applyFont="1" applyFill="1" applyBorder="1" applyProtection="1">
      <alignment/>
      <protection/>
    </xf>
    <xf numFmtId="37" fontId="3" fillId="0" borderId="27" xfId="61" applyFont="1" applyFill="1" applyBorder="1" applyAlignment="1" applyProtection="1">
      <alignment horizontal="right"/>
      <protection/>
    </xf>
    <xf numFmtId="37" fontId="3" fillId="0" borderId="28" xfId="61" applyFont="1" applyFill="1" applyBorder="1" applyAlignment="1" applyProtection="1">
      <alignment horizontal="right"/>
      <protection/>
    </xf>
    <xf numFmtId="37" fontId="5" fillId="0" borderId="25" xfId="61" applyFont="1" applyFill="1" applyBorder="1" applyAlignment="1" applyProtection="1">
      <alignment horizontal="left"/>
      <protection/>
    </xf>
    <xf numFmtId="37" fontId="7" fillId="0" borderId="28" xfId="61" applyFont="1" applyFill="1" applyBorder="1" applyAlignment="1" applyProtection="1">
      <alignment horizontal="left"/>
      <protection/>
    </xf>
    <xf numFmtId="3" fontId="6" fillId="34" borderId="19" xfId="61" applyNumberFormat="1" applyFont="1" applyFill="1" applyBorder="1" applyAlignment="1">
      <alignment horizontal="right"/>
      <protection/>
    </xf>
    <xf numFmtId="3" fontId="3" fillId="0" borderId="21" xfId="61" applyNumberFormat="1" applyFont="1" applyFill="1" applyBorder="1" applyAlignment="1">
      <alignment horizontal="right"/>
      <protection/>
    </xf>
    <xf numFmtId="3" fontId="3" fillId="0" borderId="22" xfId="61" applyNumberFormat="1" applyFont="1" applyFill="1" applyBorder="1" applyAlignment="1">
      <alignment horizontal="right"/>
      <protection/>
    </xf>
    <xf numFmtId="3" fontId="3" fillId="0" borderId="23" xfId="61" applyNumberFormat="1" applyFont="1" applyFill="1" applyBorder="1" applyAlignment="1">
      <alignment horizontal="right"/>
      <protection/>
    </xf>
    <xf numFmtId="3" fontId="3" fillId="0" borderId="29" xfId="61" applyNumberFormat="1" applyFont="1" applyFill="1" applyBorder="1" applyAlignment="1">
      <alignment horizontal="right"/>
      <protection/>
    </xf>
    <xf numFmtId="37" fontId="10" fillId="0" borderId="0" xfId="61" applyFont="1" applyFill="1" applyBorder="1" applyAlignment="1" applyProtection="1">
      <alignment horizontal="left"/>
      <protection/>
    </xf>
    <xf numFmtId="3" fontId="6" fillId="34" borderId="15" xfId="61" applyNumberFormat="1" applyFont="1" applyFill="1" applyBorder="1" applyAlignment="1">
      <alignment horizontal="right"/>
      <protection/>
    </xf>
    <xf numFmtId="3" fontId="3" fillId="0" borderId="16" xfId="61" applyNumberFormat="1" applyFont="1" applyFill="1" applyBorder="1" applyAlignment="1">
      <alignment horizontal="right"/>
      <protection/>
    </xf>
    <xf numFmtId="3" fontId="3" fillId="0" borderId="17" xfId="61" applyNumberFormat="1" applyFont="1" applyFill="1" applyBorder="1" applyAlignment="1">
      <alignment horizontal="right"/>
      <protection/>
    </xf>
    <xf numFmtId="3" fontId="3" fillId="0" borderId="18" xfId="61" applyNumberFormat="1" applyFont="1" applyFill="1" applyBorder="1" applyAlignment="1">
      <alignment horizontal="right"/>
      <protection/>
    </xf>
    <xf numFmtId="37" fontId="11" fillId="0" borderId="28" xfId="61" applyFont="1" applyFill="1" applyBorder="1" applyAlignment="1" applyProtection="1">
      <alignment horizontal="left"/>
      <protection/>
    </xf>
    <xf numFmtId="37" fontId="5" fillId="0" borderId="0" xfId="61" applyFont="1">
      <alignment/>
      <protection/>
    </xf>
    <xf numFmtId="37" fontId="6" fillId="34" borderId="15" xfId="61" applyFont="1" applyFill="1" applyBorder="1">
      <alignment/>
      <protection/>
    </xf>
    <xf numFmtId="37" fontId="3" fillId="0" borderId="0" xfId="61" applyFont="1" applyFill="1" applyBorder="1" applyProtection="1">
      <alignment/>
      <protection/>
    </xf>
    <xf numFmtId="37" fontId="3" fillId="0" borderId="17" xfId="61" applyFont="1" applyFill="1" applyBorder="1" applyProtection="1">
      <alignment/>
      <protection/>
    </xf>
    <xf numFmtId="37" fontId="3" fillId="0" borderId="16" xfId="61" applyFont="1" applyFill="1" applyBorder="1" applyAlignment="1" applyProtection="1">
      <alignment horizontal="right"/>
      <protection/>
    </xf>
    <xf numFmtId="37" fontId="3" fillId="0" borderId="18" xfId="61" applyFont="1" applyFill="1" applyBorder="1" applyAlignment="1" applyProtection="1">
      <alignment horizontal="right"/>
      <protection/>
    </xf>
    <xf numFmtId="3" fontId="3" fillId="0" borderId="18" xfId="61" applyNumberFormat="1" applyFont="1" applyFill="1" applyBorder="1">
      <alignment/>
      <protection/>
    </xf>
    <xf numFmtId="3" fontId="3" fillId="0" borderId="16" xfId="61" applyNumberFormat="1" applyFont="1" applyFill="1" applyBorder="1">
      <alignment/>
      <protection/>
    </xf>
    <xf numFmtId="3" fontId="3" fillId="0" borderId="27" xfId="61" applyNumberFormat="1" applyFont="1" applyFill="1" applyBorder="1">
      <alignment/>
      <protection/>
    </xf>
    <xf numFmtId="3" fontId="3" fillId="0" borderId="28" xfId="61" applyNumberFormat="1" applyFont="1" applyFill="1" applyBorder="1" applyAlignment="1">
      <alignment horizontal="right"/>
      <protection/>
    </xf>
    <xf numFmtId="37" fontId="6" fillId="0" borderId="28" xfId="61" applyFont="1" applyFill="1" applyBorder="1" applyAlignment="1">
      <alignment vertical="center"/>
      <protection/>
    </xf>
    <xf numFmtId="37" fontId="6" fillId="0" borderId="0" xfId="61" applyFont="1">
      <alignment/>
      <protection/>
    </xf>
    <xf numFmtId="37" fontId="6" fillId="34" borderId="30" xfId="61" applyFont="1" applyFill="1" applyBorder="1">
      <alignment/>
      <protection/>
    </xf>
    <xf numFmtId="37" fontId="14" fillId="0" borderId="0" xfId="61" applyFont="1">
      <alignment/>
      <protection/>
    </xf>
    <xf numFmtId="37" fontId="13" fillId="35" borderId="31" xfId="61" applyFont="1" applyFill="1" applyBorder="1" applyAlignment="1" applyProtection="1">
      <alignment horizontal="center"/>
      <protection/>
    </xf>
    <xf numFmtId="37" fontId="13" fillId="35" borderId="32" xfId="61" applyFont="1" applyFill="1" applyBorder="1" applyAlignment="1" applyProtection="1">
      <alignment horizontal="center"/>
      <protection/>
    </xf>
    <xf numFmtId="37" fontId="13" fillId="35" borderId="33" xfId="61" applyFont="1" applyFill="1" applyBorder="1" applyAlignment="1" applyProtection="1">
      <alignment horizontal="center"/>
      <protection/>
    </xf>
    <xf numFmtId="37" fontId="13" fillId="35" borderId="34" xfId="61" applyFont="1" applyFill="1" applyBorder="1" applyAlignment="1" applyProtection="1">
      <alignment horizontal="center"/>
      <protection/>
    </xf>
    <xf numFmtId="37" fontId="13" fillId="35" borderId="13" xfId="61" applyFont="1" applyFill="1" applyBorder="1" applyAlignment="1">
      <alignment horizontal="centerContinuous"/>
      <protection/>
    </xf>
    <xf numFmtId="37" fontId="13" fillId="35" borderId="14" xfId="61" applyFont="1" applyFill="1" applyBorder="1" applyAlignment="1" applyProtection="1">
      <alignment horizontal="centerContinuous"/>
      <protection/>
    </xf>
    <xf numFmtId="37" fontId="16" fillId="35" borderId="0" xfId="61" applyFont="1" applyFill="1" applyBorder="1" applyAlignment="1" applyProtection="1">
      <alignment horizontal="center" vertical="center"/>
      <protection/>
    </xf>
    <xf numFmtId="37" fontId="16" fillId="35" borderId="11" xfId="61" applyFont="1" applyFill="1" applyBorder="1" applyAlignment="1" applyProtection="1">
      <alignment vertical="center"/>
      <protection/>
    </xf>
    <xf numFmtId="37" fontId="16" fillId="35" borderId="14" xfId="61" applyFont="1" applyFill="1" applyBorder="1" applyAlignment="1" applyProtection="1">
      <alignment vertical="center"/>
      <protection/>
    </xf>
    <xf numFmtId="37" fontId="18" fillId="35" borderId="17" xfId="61" applyFont="1" applyFill="1" applyBorder="1">
      <alignment/>
      <protection/>
    </xf>
    <xf numFmtId="37" fontId="18" fillId="35" borderId="18" xfId="61" applyFont="1" applyFill="1" applyBorder="1">
      <alignment/>
      <protection/>
    </xf>
    <xf numFmtId="37" fontId="18" fillId="35" borderId="35" xfId="61" applyFont="1" applyFill="1" applyBorder="1">
      <alignment/>
      <protection/>
    </xf>
    <xf numFmtId="37" fontId="18" fillId="35" borderId="36" xfId="61" applyFont="1" applyFill="1" applyBorder="1">
      <alignment/>
      <protection/>
    </xf>
    <xf numFmtId="37" fontId="3" fillId="35" borderId="13" xfId="61" applyFont="1" applyFill="1" applyBorder="1">
      <alignment/>
      <protection/>
    </xf>
    <xf numFmtId="37" fontId="16" fillId="35" borderId="11" xfId="61" applyFont="1" applyFill="1" applyBorder="1" applyAlignment="1">
      <alignment vertical="center"/>
      <protection/>
    </xf>
    <xf numFmtId="37" fontId="16" fillId="35" borderId="14" xfId="61" applyFont="1" applyFill="1" applyBorder="1" applyAlignment="1">
      <alignment vertical="center"/>
      <protection/>
    </xf>
    <xf numFmtId="0" fontId="3" fillId="33" borderId="0" xfId="63" applyNumberFormat="1" applyFont="1" applyFill="1" applyBorder="1">
      <alignment/>
      <protection/>
    </xf>
    <xf numFmtId="37" fontId="3" fillId="0" borderId="28" xfId="61" applyFont="1" applyFill="1" applyBorder="1" applyProtection="1">
      <alignment/>
      <protection/>
    </xf>
    <xf numFmtId="37" fontId="16" fillId="35" borderId="35" xfId="61" applyFont="1" applyFill="1" applyBorder="1" applyAlignment="1">
      <alignment horizontal="centerContinuous" vertical="center"/>
      <protection/>
    </xf>
    <xf numFmtId="37" fontId="16" fillId="35" borderId="36" xfId="61" applyFont="1" applyFill="1" applyBorder="1" applyAlignment="1">
      <alignment horizontal="centerContinuous" vertical="center"/>
      <protection/>
    </xf>
    <xf numFmtId="0" fontId="3" fillId="0" borderId="0" xfId="64" applyFont="1">
      <alignment/>
      <protection/>
    </xf>
    <xf numFmtId="0" fontId="4" fillId="0" borderId="0" xfId="63" applyNumberFormat="1" applyFont="1" applyFill="1" applyBorder="1">
      <alignment/>
      <protection/>
    </xf>
    <xf numFmtId="0" fontId="4" fillId="0" borderId="0" xfId="64" applyFont="1">
      <alignment/>
      <protection/>
    </xf>
    <xf numFmtId="0" fontId="23" fillId="0" borderId="0" xfId="64" applyFont="1">
      <alignment/>
      <protection/>
    </xf>
    <xf numFmtId="2" fontId="24" fillId="36" borderId="37" xfId="64" applyNumberFormat="1" applyFont="1" applyFill="1" applyBorder="1">
      <alignment/>
      <protection/>
    </xf>
    <xf numFmtId="3" fontId="24" fillId="36" borderId="38" xfId="64" applyNumberFormat="1" applyFont="1" applyFill="1" applyBorder="1">
      <alignment/>
      <protection/>
    </xf>
    <xf numFmtId="3" fontId="24" fillId="36" borderId="39" xfId="64" applyNumberFormat="1" applyFont="1" applyFill="1" applyBorder="1">
      <alignment/>
      <protection/>
    </xf>
    <xf numFmtId="10" fontId="24" fillId="36" borderId="40" xfId="64" applyNumberFormat="1" applyFont="1" applyFill="1" applyBorder="1">
      <alignment/>
      <protection/>
    </xf>
    <xf numFmtId="3" fontId="24" fillId="36" borderId="41" xfId="64" applyNumberFormat="1" applyFont="1" applyFill="1" applyBorder="1">
      <alignment/>
      <protection/>
    </xf>
    <xf numFmtId="3" fontId="24" fillId="36" borderId="42" xfId="64" applyNumberFormat="1" applyFont="1" applyFill="1" applyBorder="1">
      <alignment/>
      <protection/>
    </xf>
    <xf numFmtId="0" fontId="24" fillId="36" borderId="39" xfId="64" applyNumberFormat="1" applyFont="1" applyFill="1" applyBorder="1">
      <alignment/>
      <protection/>
    </xf>
    <xf numFmtId="49" fontId="3" fillId="0" borderId="0" xfId="64" applyNumberFormat="1" applyFont="1" applyAlignment="1">
      <alignment horizontal="center" vertical="center" wrapText="1"/>
      <protection/>
    </xf>
    <xf numFmtId="49" fontId="5" fillId="35" borderId="43" xfId="64" applyNumberFormat="1" applyFont="1" applyFill="1" applyBorder="1" applyAlignment="1">
      <alignment horizontal="center" vertical="center" wrapText="1"/>
      <protection/>
    </xf>
    <xf numFmtId="49" fontId="5" fillId="35" borderId="25" xfId="64" applyNumberFormat="1" applyFont="1" applyFill="1" applyBorder="1" applyAlignment="1">
      <alignment horizontal="center" vertical="center" wrapText="1"/>
      <protection/>
    </xf>
    <xf numFmtId="49" fontId="5" fillId="35" borderId="44" xfId="64" applyNumberFormat="1" applyFont="1" applyFill="1" applyBorder="1" applyAlignment="1">
      <alignment horizontal="center" vertical="center" wrapText="1"/>
      <protection/>
    </xf>
    <xf numFmtId="49" fontId="5" fillId="35" borderId="45" xfId="64" applyNumberFormat="1" applyFont="1" applyFill="1" applyBorder="1" applyAlignment="1">
      <alignment horizontal="center" vertical="center" wrapText="1"/>
      <protection/>
    </xf>
    <xf numFmtId="49" fontId="6" fillId="0" borderId="0" xfId="64" applyNumberFormat="1" applyFont="1" applyAlignment="1">
      <alignment horizontal="center" vertical="center" wrapText="1"/>
      <protection/>
    </xf>
    <xf numFmtId="0" fontId="3" fillId="0" borderId="0" xfId="63" applyNumberFormat="1" applyFont="1" applyFill="1" applyBorder="1">
      <alignment/>
      <protection/>
    </xf>
    <xf numFmtId="0" fontId="26" fillId="0" borderId="0" xfId="64" applyFont="1">
      <alignment/>
      <protection/>
    </xf>
    <xf numFmtId="2" fontId="26" fillId="37" borderId="37" xfId="64" applyNumberFormat="1" applyFont="1" applyFill="1" applyBorder="1">
      <alignment/>
      <protection/>
    </xf>
    <xf numFmtId="3" fontId="26" fillId="37" borderId="38" xfId="64" applyNumberFormat="1" applyFont="1" applyFill="1" applyBorder="1">
      <alignment/>
      <protection/>
    </xf>
    <xf numFmtId="3" fontId="26" fillId="37" borderId="39" xfId="64" applyNumberFormat="1" applyFont="1" applyFill="1" applyBorder="1">
      <alignment/>
      <protection/>
    </xf>
    <xf numFmtId="10" fontId="26" fillId="37" borderId="40" xfId="64" applyNumberFormat="1" applyFont="1" applyFill="1" applyBorder="1">
      <alignment/>
      <protection/>
    </xf>
    <xf numFmtId="0" fontId="26" fillId="37" borderId="39" xfId="64" applyNumberFormat="1" applyFont="1" applyFill="1" applyBorder="1">
      <alignment/>
      <protection/>
    </xf>
    <xf numFmtId="0" fontId="3" fillId="0" borderId="0" xfId="58" applyFont="1" applyFill="1">
      <alignment/>
      <protection/>
    </xf>
    <xf numFmtId="0" fontId="6" fillId="0" borderId="0" xfId="63" applyNumberFormat="1" applyFont="1" applyFill="1" applyBorder="1">
      <alignment/>
      <protection/>
    </xf>
    <xf numFmtId="0" fontId="27" fillId="0" borderId="0" xfId="58" applyFont="1" applyFill="1" applyAlignment="1">
      <alignment vertical="center"/>
      <protection/>
    </xf>
    <xf numFmtId="10" fontId="27" fillId="36" borderId="46" xfId="58" applyNumberFormat="1" applyFont="1" applyFill="1" applyBorder="1" applyAlignment="1">
      <alignment horizontal="right" vertical="center"/>
      <protection/>
    </xf>
    <xf numFmtId="3" fontId="27" fillId="36" borderId="47" xfId="58" applyNumberFormat="1" applyFont="1" applyFill="1" applyBorder="1" applyAlignment="1">
      <alignment vertical="center"/>
      <protection/>
    </xf>
    <xf numFmtId="3" fontId="27" fillId="36" borderId="48" xfId="58" applyNumberFormat="1" applyFont="1" applyFill="1" applyBorder="1" applyAlignment="1">
      <alignment vertical="center"/>
      <protection/>
    </xf>
    <xf numFmtId="3" fontId="27" fillId="36" borderId="49" xfId="58" applyNumberFormat="1" applyFont="1" applyFill="1" applyBorder="1" applyAlignment="1">
      <alignment vertical="center"/>
      <protection/>
    </xf>
    <xf numFmtId="3" fontId="27" fillId="36" borderId="50" xfId="58" applyNumberFormat="1" applyFont="1" applyFill="1" applyBorder="1" applyAlignment="1">
      <alignment vertical="center"/>
      <protection/>
    </xf>
    <xf numFmtId="181" fontId="27" fillId="36" borderId="51" xfId="58" applyNumberFormat="1" applyFont="1" applyFill="1" applyBorder="1" applyAlignment="1">
      <alignment vertical="center"/>
      <protection/>
    </xf>
    <xf numFmtId="3" fontId="27" fillId="36" borderId="52" xfId="58" applyNumberFormat="1" applyFont="1" applyFill="1" applyBorder="1" applyAlignment="1">
      <alignment vertical="center"/>
      <protection/>
    </xf>
    <xf numFmtId="10" fontId="27" fillId="36" borderId="51" xfId="58" applyNumberFormat="1" applyFont="1" applyFill="1" applyBorder="1" applyAlignment="1">
      <alignment horizontal="right" vertical="center"/>
      <protection/>
    </xf>
    <xf numFmtId="3" fontId="27" fillId="36" borderId="53" xfId="58" applyNumberFormat="1" applyFont="1" applyFill="1" applyBorder="1" applyAlignment="1">
      <alignment vertical="center"/>
      <protection/>
    </xf>
    <xf numFmtId="0" fontId="27" fillId="36" borderId="54" xfId="58" applyNumberFormat="1" applyFont="1" applyFill="1" applyBorder="1" applyAlignment="1">
      <alignment vertical="center"/>
      <protection/>
    </xf>
    <xf numFmtId="1" fontId="14" fillId="0" borderId="0" xfId="58" applyNumberFormat="1" applyFont="1" applyFill="1" applyAlignment="1">
      <alignment horizontal="center" vertical="center" wrapText="1"/>
      <protection/>
    </xf>
    <xf numFmtId="49" fontId="13" fillId="35" borderId="55" xfId="58" applyNumberFormat="1" applyFont="1" applyFill="1" applyBorder="1" applyAlignment="1">
      <alignment horizontal="center" vertical="center" wrapText="1"/>
      <protection/>
    </xf>
    <xf numFmtId="49" fontId="13" fillId="35" borderId="56" xfId="58" applyNumberFormat="1" applyFont="1" applyFill="1" applyBorder="1" applyAlignment="1">
      <alignment horizontal="center" vertical="center" wrapText="1"/>
      <protection/>
    </xf>
    <xf numFmtId="49" fontId="13" fillId="35" borderId="57" xfId="58" applyNumberFormat="1" applyFont="1" applyFill="1" applyBorder="1" applyAlignment="1">
      <alignment horizontal="center" vertical="center" wrapText="1"/>
      <protection/>
    </xf>
    <xf numFmtId="49" fontId="13" fillId="35" borderId="58" xfId="58" applyNumberFormat="1" applyFont="1" applyFill="1" applyBorder="1" applyAlignment="1">
      <alignment horizontal="center" vertical="center" wrapText="1"/>
      <protection/>
    </xf>
    <xf numFmtId="1" fontId="28" fillId="0" borderId="0" xfId="58" applyNumberFormat="1" applyFont="1" applyFill="1" applyAlignment="1">
      <alignment horizontal="center" vertical="center" wrapText="1"/>
      <protection/>
    </xf>
    <xf numFmtId="0" fontId="30" fillId="0" borderId="0" xfId="58" applyFont="1" applyFill="1">
      <alignment/>
      <protection/>
    </xf>
    <xf numFmtId="0" fontId="3" fillId="0" borderId="0" xfId="65" applyFont="1">
      <alignment/>
      <protection/>
    </xf>
    <xf numFmtId="0" fontId="23" fillId="0" borderId="0" xfId="65" applyFont="1">
      <alignment/>
      <protection/>
    </xf>
    <xf numFmtId="0" fontId="26" fillId="0" borderId="0" xfId="65" applyFont="1">
      <alignment/>
      <protection/>
    </xf>
    <xf numFmtId="1" fontId="3" fillId="0" borderId="0" xfId="65" applyNumberFormat="1" applyFont="1" applyAlignment="1">
      <alignment horizontal="center" vertical="center" wrapText="1"/>
      <protection/>
    </xf>
    <xf numFmtId="0" fontId="3" fillId="0" borderId="0" xfId="65" applyFont="1" applyAlignment="1">
      <alignment vertical="center"/>
      <protection/>
    </xf>
    <xf numFmtId="0" fontId="5" fillId="0" borderId="0" xfId="58" applyFont="1" applyFill="1">
      <alignment/>
      <protection/>
    </xf>
    <xf numFmtId="10" fontId="12" fillId="38" borderId="59" xfId="58" applyNumberFormat="1" applyFont="1" applyFill="1" applyBorder="1" applyAlignment="1">
      <alignment horizontal="right"/>
      <protection/>
    </xf>
    <xf numFmtId="3" fontId="12" fillId="38" borderId="60" xfId="58" applyNumberFormat="1" applyFont="1" applyFill="1" applyBorder="1">
      <alignment/>
      <protection/>
    </xf>
    <xf numFmtId="3" fontId="12" fillId="38" borderId="61" xfId="58" applyNumberFormat="1" applyFont="1" applyFill="1" applyBorder="1">
      <alignment/>
      <protection/>
    </xf>
    <xf numFmtId="3" fontId="12" fillId="38" borderId="62" xfId="58" applyNumberFormat="1" applyFont="1" applyFill="1" applyBorder="1">
      <alignment/>
      <protection/>
    </xf>
    <xf numFmtId="10" fontId="12" fillId="38" borderId="63" xfId="58" applyNumberFormat="1" applyFont="1" applyFill="1" applyBorder="1">
      <alignment/>
      <protection/>
    </xf>
    <xf numFmtId="10" fontId="12" fillId="38" borderId="63" xfId="58" applyNumberFormat="1" applyFont="1" applyFill="1" applyBorder="1" applyAlignment="1">
      <alignment horizontal="right"/>
      <protection/>
    </xf>
    <xf numFmtId="0" fontId="12" fillId="38" borderId="64" xfId="58" applyFont="1" applyFill="1" applyBorder="1">
      <alignment/>
      <protection/>
    </xf>
    <xf numFmtId="0" fontId="12" fillId="0" borderId="0" xfId="58" applyFont="1" applyFill="1" applyAlignment="1">
      <alignment vertical="center"/>
      <protection/>
    </xf>
    <xf numFmtId="10" fontId="12" fillId="38" borderId="65" xfId="58" applyNumberFormat="1" applyFont="1" applyFill="1" applyBorder="1" applyAlignment="1">
      <alignment horizontal="right" vertical="center"/>
      <protection/>
    </xf>
    <xf numFmtId="3" fontId="12" fillId="38" borderId="66" xfId="58" applyNumberFormat="1" applyFont="1" applyFill="1" applyBorder="1" applyAlignment="1">
      <alignment vertical="center"/>
      <protection/>
    </xf>
    <xf numFmtId="3" fontId="12" fillId="38" borderId="67" xfId="58" applyNumberFormat="1" applyFont="1" applyFill="1" applyBorder="1" applyAlignment="1">
      <alignment vertical="center"/>
      <protection/>
    </xf>
    <xf numFmtId="3" fontId="12" fillId="38" borderId="68" xfId="58" applyNumberFormat="1" applyFont="1" applyFill="1" applyBorder="1" applyAlignment="1">
      <alignment vertical="center"/>
      <protection/>
    </xf>
    <xf numFmtId="10" fontId="12" fillId="38" borderId="69" xfId="58" applyNumberFormat="1" applyFont="1" applyFill="1" applyBorder="1" applyAlignment="1">
      <alignment vertical="center"/>
      <protection/>
    </xf>
    <xf numFmtId="10" fontId="12" fillId="38" borderId="69" xfId="58" applyNumberFormat="1" applyFont="1" applyFill="1" applyBorder="1" applyAlignment="1">
      <alignment horizontal="right" vertical="center"/>
      <protection/>
    </xf>
    <xf numFmtId="0" fontId="12" fillId="38" borderId="70" xfId="58" applyFont="1" applyFill="1" applyBorder="1" applyAlignment="1">
      <alignment vertical="center"/>
      <protection/>
    </xf>
    <xf numFmtId="0" fontId="26" fillId="0" borderId="0" xfId="58" applyFont="1" applyFill="1" applyAlignment="1">
      <alignment vertical="center"/>
      <protection/>
    </xf>
    <xf numFmtId="10" fontId="26" fillId="36" borderId="71" xfId="58" applyNumberFormat="1" applyFont="1" applyFill="1" applyBorder="1" applyAlignment="1">
      <alignment horizontal="right" vertical="center"/>
      <protection/>
    </xf>
    <xf numFmtId="3" fontId="26" fillId="36" borderId="72" xfId="58" applyNumberFormat="1" applyFont="1" applyFill="1" applyBorder="1" applyAlignment="1">
      <alignment vertical="center"/>
      <protection/>
    </xf>
    <xf numFmtId="3" fontId="26" fillId="36" borderId="73" xfId="58" applyNumberFormat="1" applyFont="1" applyFill="1" applyBorder="1" applyAlignment="1">
      <alignment vertical="center"/>
      <protection/>
    </xf>
    <xf numFmtId="3" fontId="26" fillId="36" borderId="74" xfId="58" applyNumberFormat="1" applyFont="1" applyFill="1" applyBorder="1" applyAlignment="1">
      <alignment vertical="center"/>
      <protection/>
    </xf>
    <xf numFmtId="9" fontId="26" fillId="36" borderId="75" xfId="58" applyNumberFormat="1" applyFont="1" applyFill="1" applyBorder="1" applyAlignment="1">
      <alignment vertical="center"/>
      <protection/>
    </xf>
    <xf numFmtId="0" fontId="26" fillId="36" borderId="76" xfId="58" applyNumberFormat="1" applyFont="1" applyFill="1" applyBorder="1" applyAlignment="1">
      <alignment vertical="center"/>
      <protection/>
    </xf>
    <xf numFmtId="1" fontId="3" fillId="0" borderId="0" xfId="58" applyNumberFormat="1" applyFont="1" applyFill="1" applyAlignment="1">
      <alignment horizontal="center" vertical="center" wrapText="1"/>
      <protection/>
    </xf>
    <xf numFmtId="49" fontId="12" fillId="35" borderId="55" xfId="58" applyNumberFormat="1" applyFont="1" applyFill="1" applyBorder="1" applyAlignment="1">
      <alignment horizontal="center" vertical="center" wrapText="1"/>
      <protection/>
    </xf>
    <xf numFmtId="49" fontId="12" fillId="35" borderId="56" xfId="58" applyNumberFormat="1" applyFont="1" applyFill="1" applyBorder="1" applyAlignment="1">
      <alignment horizontal="center" vertical="center" wrapText="1"/>
      <protection/>
    </xf>
    <xf numFmtId="49" fontId="12" fillId="35" borderId="57" xfId="58" applyNumberFormat="1" applyFont="1" applyFill="1" applyBorder="1" applyAlignment="1">
      <alignment horizontal="center" vertical="center" wrapText="1"/>
      <protection/>
    </xf>
    <xf numFmtId="0" fontId="14" fillId="0" borderId="0" xfId="58" applyFont="1" applyFill="1">
      <alignment/>
      <protection/>
    </xf>
    <xf numFmtId="10" fontId="6" fillId="38" borderId="59" xfId="58" applyNumberFormat="1" applyFont="1" applyFill="1" applyBorder="1" applyAlignment="1">
      <alignment horizontal="right"/>
      <protection/>
    </xf>
    <xf numFmtId="3" fontId="6" fillId="38" borderId="77" xfId="58" applyNumberFormat="1" applyFont="1" applyFill="1" applyBorder="1">
      <alignment/>
      <protection/>
    </xf>
    <xf numFmtId="3" fontId="6" fillId="38" borderId="78" xfId="58" applyNumberFormat="1" applyFont="1" applyFill="1" applyBorder="1">
      <alignment/>
      <protection/>
    </xf>
    <xf numFmtId="3" fontId="6" fillId="38" borderId="60" xfId="58" applyNumberFormat="1" applyFont="1" applyFill="1" applyBorder="1">
      <alignment/>
      <protection/>
    </xf>
    <xf numFmtId="3" fontId="6" fillId="38" borderId="61" xfId="58" applyNumberFormat="1" applyFont="1" applyFill="1" applyBorder="1">
      <alignment/>
      <protection/>
    </xf>
    <xf numFmtId="3" fontId="6" fillId="38" borderId="62" xfId="58" applyNumberFormat="1" applyFont="1" applyFill="1" applyBorder="1">
      <alignment/>
      <protection/>
    </xf>
    <xf numFmtId="10" fontId="6" fillId="38" borderId="63" xfId="58" applyNumberFormat="1" applyFont="1" applyFill="1" applyBorder="1">
      <alignment/>
      <protection/>
    </xf>
    <xf numFmtId="10" fontId="6" fillId="38" borderId="63" xfId="58" applyNumberFormat="1" applyFont="1" applyFill="1" applyBorder="1" applyAlignment="1">
      <alignment horizontal="right"/>
      <protection/>
    </xf>
    <xf numFmtId="0" fontId="6" fillId="38" borderId="64" xfId="58" applyFont="1" applyFill="1" applyBorder="1">
      <alignment/>
      <protection/>
    </xf>
    <xf numFmtId="0" fontId="12" fillId="0" borderId="0" xfId="58" applyFont="1" applyFill="1">
      <alignment/>
      <protection/>
    </xf>
    <xf numFmtId="10" fontId="6" fillId="38" borderId="65" xfId="58" applyNumberFormat="1" applyFont="1" applyFill="1" applyBorder="1" applyAlignment="1">
      <alignment horizontal="right"/>
      <protection/>
    </xf>
    <xf numFmtId="3" fontId="6" fillId="38" borderId="79" xfId="58" applyNumberFormat="1" applyFont="1" applyFill="1" applyBorder="1">
      <alignment/>
      <protection/>
    </xf>
    <xf numFmtId="3" fontId="6" fillId="38" borderId="80" xfId="58" applyNumberFormat="1" applyFont="1" applyFill="1" applyBorder="1">
      <alignment/>
      <protection/>
    </xf>
    <xf numFmtId="3" fontId="6" fillId="38" borderId="66" xfId="58" applyNumberFormat="1" applyFont="1" applyFill="1" applyBorder="1">
      <alignment/>
      <protection/>
    </xf>
    <xf numFmtId="3" fontId="6" fillId="38" borderId="67" xfId="58" applyNumberFormat="1" applyFont="1" applyFill="1" applyBorder="1">
      <alignment/>
      <protection/>
    </xf>
    <xf numFmtId="3" fontId="6" fillId="38" borderId="68" xfId="58" applyNumberFormat="1" applyFont="1" applyFill="1" applyBorder="1">
      <alignment/>
      <protection/>
    </xf>
    <xf numFmtId="10" fontId="6" fillId="38" borderId="69" xfId="58" applyNumberFormat="1" applyFont="1" applyFill="1" applyBorder="1">
      <alignment/>
      <protection/>
    </xf>
    <xf numFmtId="10" fontId="6" fillId="38" borderId="69" xfId="58" applyNumberFormat="1" applyFont="1" applyFill="1" applyBorder="1" applyAlignment="1">
      <alignment horizontal="right"/>
      <protection/>
    </xf>
    <xf numFmtId="0" fontId="6" fillId="38" borderId="70" xfId="58" applyFont="1" applyFill="1" applyBorder="1">
      <alignment/>
      <protection/>
    </xf>
    <xf numFmtId="10" fontId="27" fillId="8" borderId="71" xfId="58" applyNumberFormat="1" applyFont="1" applyFill="1" applyBorder="1" applyAlignment="1">
      <alignment horizontal="right" vertical="center"/>
      <protection/>
    </xf>
    <xf numFmtId="3" fontId="27" fillId="8" borderId="81" xfId="58" applyNumberFormat="1" applyFont="1" applyFill="1" applyBorder="1" applyAlignment="1">
      <alignment vertical="center"/>
      <protection/>
    </xf>
    <xf numFmtId="3" fontId="27" fillId="8" borderId="82" xfId="58" applyNumberFormat="1" applyFont="1" applyFill="1" applyBorder="1" applyAlignment="1">
      <alignment vertical="center"/>
      <protection/>
    </xf>
    <xf numFmtId="3" fontId="27" fillId="8" borderId="83" xfId="58" applyNumberFormat="1" applyFont="1" applyFill="1" applyBorder="1" applyAlignment="1">
      <alignment vertical="center"/>
      <protection/>
    </xf>
    <xf numFmtId="3" fontId="27" fillId="8" borderId="0" xfId="58" applyNumberFormat="1" applyFont="1" applyFill="1" applyBorder="1" applyAlignment="1">
      <alignment vertical="center"/>
      <protection/>
    </xf>
    <xf numFmtId="3" fontId="27" fillId="8" borderId="84" xfId="58" applyNumberFormat="1" applyFont="1" applyFill="1" applyBorder="1" applyAlignment="1">
      <alignment vertical="center"/>
      <protection/>
    </xf>
    <xf numFmtId="10" fontId="27" fillId="8" borderId="85" xfId="58" applyNumberFormat="1" applyFont="1" applyFill="1" applyBorder="1" applyAlignment="1">
      <alignment vertical="center"/>
      <protection/>
    </xf>
    <xf numFmtId="10" fontId="27" fillId="8" borderId="85" xfId="58" applyNumberFormat="1" applyFont="1" applyFill="1" applyBorder="1" applyAlignment="1">
      <alignment horizontal="right" vertical="center"/>
      <protection/>
    </xf>
    <xf numFmtId="0" fontId="27" fillId="8" borderId="86" xfId="58" applyNumberFormat="1" applyFont="1" applyFill="1" applyBorder="1" applyAlignment="1">
      <alignment vertical="center"/>
      <protection/>
    </xf>
    <xf numFmtId="0" fontId="27" fillId="37" borderId="86" xfId="58" applyNumberFormat="1" applyFont="1" applyFill="1" applyBorder="1" applyAlignment="1">
      <alignment vertical="center"/>
      <protection/>
    </xf>
    <xf numFmtId="3" fontId="12" fillId="38" borderId="80" xfId="58" applyNumberFormat="1" applyFont="1" applyFill="1" applyBorder="1" applyAlignment="1">
      <alignment vertical="center"/>
      <protection/>
    </xf>
    <xf numFmtId="10" fontId="12" fillId="38" borderId="87" xfId="58" applyNumberFormat="1" applyFont="1" applyFill="1" applyBorder="1" applyAlignment="1">
      <alignment horizontal="right" vertical="center"/>
      <protection/>
    </xf>
    <xf numFmtId="3" fontId="12" fillId="38" borderId="88" xfId="58" applyNumberFormat="1" applyFont="1" applyFill="1" applyBorder="1" applyAlignment="1">
      <alignment vertical="center"/>
      <protection/>
    </xf>
    <xf numFmtId="3" fontId="12" fillId="38" borderId="89" xfId="58" applyNumberFormat="1" applyFont="1" applyFill="1" applyBorder="1" applyAlignment="1">
      <alignment vertical="center"/>
      <protection/>
    </xf>
    <xf numFmtId="3" fontId="12" fillId="38" borderId="90" xfId="58" applyNumberFormat="1" applyFont="1" applyFill="1" applyBorder="1" applyAlignment="1">
      <alignment vertical="center"/>
      <protection/>
    </xf>
    <xf numFmtId="10" fontId="12" fillId="38" borderId="91" xfId="58" applyNumberFormat="1" applyFont="1" applyFill="1" applyBorder="1" applyAlignment="1">
      <alignment vertical="center"/>
      <protection/>
    </xf>
    <xf numFmtId="10" fontId="12" fillId="38" borderId="91" xfId="58" applyNumberFormat="1" applyFont="1" applyFill="1" applyBorder="1" applyAlignment="1">
      <alignment horizontal="right" vertical="center"/>
      <protection/>
    </xf>
    <xf numFmtId="0" fontId="12" fillId="38" borderId="92" xfId="58" applyFont="1" applyFill="1" applyBorder="1" applyAlignment="1">
      <alignment vertical="center"/>
      <protection/>
    </xf>
    <xf numFmtId="10" fontId="26" fillId="36" borderId="93" xfId="58" applyNumberFormat="1" applyFont="1" applyFill="1" applyBorder="1" applyAlignment="1">
      <alignment horizontal="right" vertical="center"/>
      <protection/>
    </xf>
    <xf numFmtId="3" fontId="26" fillId="36" borderId="49" xfId="58" applyNumberFormat="1" applyFont="1" applyFill="1" applyBorder="1" applyAlignment="1">
      <alignment vertical="center"/>
      <protection/>
    </xf>
    <xf numFmtId="3" fontId="26" fillId="36" borderId="48" xfId="58" applyNumberFormat="1" applyFont="1" applyFill="1" applyBorder="1" applyAlignment="1">
      <alignment vertical="center"/>
      <protection/>
    </xf>
    <xf numFmtId="3" fontId="26" fillId="36" borderId="53" xfId="58" applyNumberFormat="1" applyFont="1" applyFill="1" applyBorder="1" applyAlignment="1">
      <alignment vertical="center"/>
      <protection/>
    </xf>
    <xf numFmtId="181" fontId="26" fillId="36" borderId="94" xfId="58" applyNumberFormat="1" applyFont="1" applyFill="1" applyBorder="1" applyAlignment="1">
      <alignment vertical="center"/>
      <protection/>
    </xf>
    <xf numFmtId="0" fontId="26" fillId="36" borderId="54" xfId="58" applyNumberFormat="1" applyFont="1" applyFill="1" applyBorder="1" applyAlignment="1">
      <alignment vertical="center"/>
      <protection/>
    </xf>
    <xf numFmtId="10" fontId="27" fillId="36" borderId="71" xfId="58" applyNumberFormat="1" applyFont="1" applyFill="1" applyBorder="1" applyAlignment="1">
      <alignment horizontal="right" vertical="center"/>
      <protection/>
    </xf>
    <xf numFmtId="3" fontId="27" fillId="36" borderId="83" xfId="58" applyNumberFormat="1" applyFont="1" applyFill="1" applyBorder="1" applyAlignment="1">
      <alignment vertical="center"/>
      <protection/>
    </xf>
    <xf numFmtId="3" fontId="27" fillId="36" borderId="82" xfId="58" applyNumberFormat="1" applyFont="1" applyFill="1" applyBorder="1" applyAlignment="1">
      <alignment vertical="center"/>
      <protection/>
    </xf>
    <xf numFmtId="3" fontId="27" fillId="36" borderId="0" xfId="58" applyNumberFormat="1" applyFont="1" applyFill="1" applyBorder="1" applyAlignment="1">
      <alignment vertical="center"/>
      <protection/>
    </xf>
    <xf numFmtId="3" fontId="27" fillId="36" borderId="84" xfId="58" applyNumberFormat="1" applyFont="1" applyFill="1" applyBorder="1" applyAlignment="1">
      <alignment vertical="center"/>
      <protection/>
    </xf>
    <xf numFmtId="0" fontId="27" fillId="36" borderId="86" xfId="58" applyNumberFormat="1" applyFont="1" applyFill="1" applyBorder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10" fontId="12" fillId="38" borderId="59" xfId="58" applyNumberFormat="1" applyFont="1" applyFill="1" applyBorder="1" applyAlignment="1">
      <alignment horizontal="right" vertical="center"/>
      <protection/>
    </xf>
    <xf numFmtId="3" fontId="12" fillId="38" borderId="60" xfId="58" applyNumberFormat="1" applyFont="1" applyFill="1" applyBorder="1" applyAlignment="1">
      <alignment vertical="center"/>
      <protection/>
    </xf>
    <xf numFmtId="3" fontId="12" fillId="38" borderId="61" xfId="58" applyNumberFormat="1" applyFont="1" applyFill="1" applyBorder="1" applyAlignment="1">
      <alignment vertical="center"/>
      <protection/>
    </xf>
    <xf numFmtId="3" fontId="12" fillId="38" borderId="62" xfId="58" applyNumberFormat="1" applyFont="1" applyFill="1" applyBorder="1" applyAlignment="1">
      <alignment vertical="center"/>
      <protection/>
    </xf>
    <xf numFmtId="10" fontId="12" fillId="38" borderId="63" xfId="58" applyNumberFormat="1" applyFont="1" applyFill="1" applyBorder="1" applyAlignment="1">
      <alignment vertical="center"/>
      <protection/>
    </xf>
    <xf numFmtId="0" fontId="12" fillId="38" borderId="64" xfId="58" applyFont="1" applyFill="1" applyBorder="1" applyAlignment="1">
      <alignment vertical="center"/>
      <protection/>
    </xf>
    <xf numFmtId="181" fontId="27" fillId="36" borderId="85" xfId="58" applyNumberFormat="1" applyFont="1" applyFill="1" applyBorder="1" applyAlignment="1">
      <alignment vertical="center"/>
      <protection/>
    </xf>
    <xf numFmtId="0" fontId="35" fillId="0" borderId="0" xfId="57" applyFont="1" applyFill="1">
      <alignment/>
      <protection/>
    </xf>
    <xf numFmtId="0" fontId="36" fillId="0" borderId="0" xfId="57" applyFont="1" applyFill="1">
      <alignment/>
      <protection/>
    </xf>
    <xf numFmtId="17" fontId="36" fillId="0" borderId="0" xfId="57" applyNumberFormat="1" applyFont="1" applyFill="1">
      <alignment/>
      <protection/>
    </xf>
    <xf numFmtId="0" fontId="39" fillId="36" borderId="95" xfId="57" applyFont="1" applyFill="1" applyBorder="1">
      <alignment/>
      <protection/>
    </xf>
    <xf numFmtId="0" fontId="40" fillId="36" borderId="96" xfId="46" applyFont="1" applyFill="1" applyBorder="1" applyAlignment="1" applyProtection="1">
      <alignment horizontal="left" indent="1"/>
      <protection/>
    </xf>
    <xf numFmtId="0" fontId="39" fillId="36" borderId="97" xfId="57" applyFont="1" applyFill="1" applyBorder="1">
      <alignment/>
      <protection/>
    </xf>
    <xf numFmtId="0" fontId="40" fillId="36" borderId="98" xfId="46" applyFont="1" applyFill="1" applyBorder="1" applyAlignment="1" applyProtection="1">
      <alignment horizontal="left" indent="1"/>
      <protection/>
    </xf>
    <xf numFmtId="0" fontId="40" fillId="36" borderId="87" xfId="46" applyFont="1" applyFill="1" applyBorder="1" applyAlignment="1" applyProtection="1">
      <alignment horizontal="left" indent="1"/>
      <protection/>
    </xf>
    <xf numFmtId="0" fontId="109" fillId="7" borderId="99" xfId="60" applyFont="1" applyFill="1" applyBorder="1">
      <alignment/>
      <protection/>
    </xf>
    <xf numFmtId="0" fontId="109" fillId="7" borderId="0" xfId="60" applyFont="1" applyFill="1">
      <alignment/>
      <protection/>
    </xf>
    <xf numFmtId="0" fontId="110" fillId="7" borderId="100" xfId="60" applyFont="1" applyFill="1" applyBorder="1" applyAlignment="1">
      <alignment/>
      <protection/>
    </xf>
    <xf numFmtId="0" fontId="111" fillId="7" borderId="81" xfId="60" applyFont="1" applyFill="1" applyBorder="1" applyAlignment="1">
      <alignment/>
      <protection/>
    </xf>
    <xf numFmtId="0" fontId="112" fillId="7" borderId="100" xfId="60" applyFont="1" applyFill="1" applyBorder="1" applyAlignment="1">
      <alignment/>
      <protection/>
    </xf>
    <xf numFmtId="0" fontId="113" fillId="7" borderId="81" xfId="60" applyFont="1" applyFill="1" applyBorder="1" applyAlignment="1">
      <alignment/>
      <protection/>
    </xf>
    <xf numFmtId="37" fontId="114" fillId="7" borderId="0" xfId="62" applyFont="1" applyFill="1">
      <alignment/>
      <protection/>
    </xf>
    <xf numFmtId="37" fontId="115" fillId="7" borderId="0" xfId="62" applyFont="1" applyFill="1">
      <alignment/>
      <protection/>
    </xf>
    <xf numFmtId="37" fontId="116" fillId="7" borderId="0" xfId="62" applyFont="1" applyFill="1" applyAlignment="1">
      <alignment horizontal="left" indent="1"/>
      <protection/>
    </xf>
    <xf numFmtId="37" fontId="117" fillId="7" borderId="0" xfId="62" applyFont="1" applyFill="1">
      <alignment/>
      <protection/>
    </xf>
    <xf numFmtId="37" fontId="3" fillId="0" borderId="18" xfId="61" applyFont="1" applyFill="1" applyBorder="1" applyProtection="1">
      <alignment/>
      <protection/>
    </xf>
    <xf numFmtId="0" fontId="27" fillId="36" borderId="48" xfId="58" applyNumberFormat="1" applyFont="1" applyFill="1" applyBorder="1" applyAlignment="1">
      <alignment vertical="center"/>
      <protection/>
    </xf>
    <xf numFmtId="0" fontId="5" fillId="3" borderId="0" xfId="58" applyFont="1" applyFill="1">
      <alignment/>
      <protection/>
    </xf>
    <xf numFmtId="0" fontId="3" fillId="3" borderId="0" xfId="58" applyFont="1" applyFill="1">
      <alignment/>
      <protection/>
    </xf>
    <xf numFmtId="49" fontId="13" fillId="35" borderId="101" xfId="58" applyNumberFormat="1" applyFont="1" applyFill="1" applyBorder="1" applyAlignment="1">
      <alignment horizontal="center" vertical="center" wrapText="1"/>
      <protection/>
    </xf>
    <xf numFmtId="37" fontId="118" fillId="7" borderId="0" xfId="62" applyFont="1" applyFill="1" applyAlignment="1">
      <alignment horizontal="left" indent="1"/>
      <protection/>
    </xf>
    <xf numFmtId="37" fontId="119" fillId="7" borderId="0" xfId="62" applyFont="1" applyFill="1">
      <alignment/>
      <protection/>
    </xf>
    <xf numFmtId="0" fontId="120" fillId="0" borderId="0" xfId="57" applyFont="1" applyFill="1">
      <alignment/>
      <protection/>
    </xf>
    <xf numFmtId="0" fontId="121" fillId="0" borderId="0" xfId="57" applyFont="1" applyFill="1">
      <alignment/>
      <protection/>
    </xf>
    <xf numFmtId="0" fontId="122" fillId="0" borderId="0" xfId="57" applyFont="1" applyFill="1">
      <alignment/>
      <protection/>
    </xf>
    <xf numFmtId="0" fontId="123" fillId="0" borderId="0" xfId="57" applyFont="1" applyFill="1">
      <alignment/>
      <protection/>
    </xf>
    <xf numFmtId="0" fontId="124" fillId="0" borderId="0" xfId="46" applyFont="1" applyFill="1" applyAlignment="1" applyProtection="1">
      <alignment/>
      <protection/>
    </xf>
    <xf numFmtId="37" fontId="43" fillId="0" borderId="0" xfId="61" applyFont="1">
      <alignment/>
      <protection/>
    </xf>
    <xf numFmtId="10" fontId="14" fillId="38" borderId="65" xfId="58" applyNumberFormat="1" applyFont="1" applyFill="1" applyBorder="1" applyAlignment="1">
      <alignment horizontal="right"/>
      <protection/>
    </xf>
    <xf numFmtId="0" fontId="125" fillId="33" borderId="0" xfId="0" applyFont="1" applyFill="1" applyAlignment="1">
      <alignment vertical="center"/>
    </xf>
    <xf numFmtId="3" fontId="6" fillId="36" borderId="102" xfId="61" applyNumberFormat="1" applyFont="1" applyFill="1" applyBorder="1">
      <alignment/>
      <protection/>
    </xf>
    <xf numFmtId="3" fontId="6" fillId="36" borderId="0" xfId="61" applyNumberFormat="1" applyFont="1" applyFill="1" applyBorder="1">
      <alignment/>
      <protection/>
    </xf>
    <xf numFmtId="3" fontId="6" fillId="36" borderId="25" xfId="61" applyNumberFormat="1" applyFont="1" applyFill="1" applyBorder="1">
      <alignment/>
      <protection/>
    </xf>
    <xf numFmtId="37" fontId="6" fillId="36" borderId="25" xfId="61" applyFont="1" applyFill="1" applyBorder="1" applyAlignment="1" applyProtection="1">
      <alignment horizontal="right"/>
      <protection/>
    </xf>
    <xf numFmtId="3" fontId="6" fillId="36" borderId="0" xfId="61" applyNumberFormat="1" applyFont="1" applyFill="1" applyBorder="1" applyAlignment="1">
      <alignment horizontal="right"/>
      <protection/>
    </xf>
    <xf numFmtId="3" fontId="6" fillId="36" borderId="20" xfId="61" applyNumberFormat="1" applyFont="1" applyFill="1" applyBorder="1" applyAlignment="1">
      <alignment horizontal="right"/>
      <protection/>
    </xf>
    <xf numFmtId="37" fontId="3" fillId="36" borderId="25" xfId="61" applyFont="1" applyFill="1" applyBorder="1" applyAlignment="1" applyProtection="1">
      <alignment horizontal="right"/>
      <protection/>
    </xf>
    <xf numFmtId="2" fontId="6" fillId="36" borderId="20" xfId="61" applyNumberFormat="1" applyFont="1" applyFill="1" applyBorder="1" applyProtection="1">
      <alignment/>
      <protection/>
    </xf>
    <xf numFmtId="2" fontId="6" fillId="36" borderId="0" xfId="61" applyNumberFormat="1" applyFont="1" applyFill="1" applyBorder="1" applyProtection="1">
      <alignment/>
      <protection/>
    </xf>
    <xf numFmtId="2" fontId="6" fillId="36" borderId="11" xfId="61" applyNumberFormat="1" applyFont="1" applyFill="1" applyBorder="1" applyAlignment="1" applyProtection="1">
      <alignment horizontal="center"/>
      <protection/>
    </xf>
    <xf numFmtId="37" fontId="126" fillId="0" borderId="0" xfId="61" applyFont="1">
      <alignment/>
      <protection/>
    </xf>
    <xf numFmtId="10" fontId="27" fillId="36" borderId="100" xfId="58" applyNumberFormat="1" applyFont="1" applyFill="1" applyBorder="1" applyAlignment="1">
      <alignment horizontal="right" vertical="center"/>
      <protection/>
    </xf>
    <xf numFmtId="10" fontId="12" fillId="38" borderId="67" xfId="58" applyNumberFormat="1" applyFont="1" applyFill="1" applyBorder="1" applyAlignment="1">
      <alignment horizontal="right" vertical="center"/>
      <protection/>
    </xf>
    <xf numFmtId="10" fontId="12" fillId="38" borderId="61" xfId="58" applyNumberFormat="1" applyFont="1" applyFill="1" applyBorder="1" applyAlignment="1">
      <alignment horizontal="right" vertical="center"/>
      <protection/>
    </xf>
    <xf numFmtId="3" fontId="27" fillId="36" borderId="103" xfId="58" applyNumberFormat="1" applyFont="1" applyFill="1" applyBorder="1" applyAlignment="1">
      <alignment vertical="center"/>
      <protection/>
    </xf>
    <xf numFmtId="3" fontId="12" fillId="38" borderId="104" xfId="58" applyNumberFormat="1" applyFont="1" applyFill="1" applyBorder="1" applyAlignment="1">
      <alignment vertical="center"/>
      <protection/>
    </xf>
    <xf numFmtId="3" fontId="12" fillId="38" borderId="33" xfId="58" applyNumberFormat="1" applyFont="1" applyFill="1" applyBorder="1" applyAlignment="1">
      <alignment vertical="center"/>
      <protection/>
    </xf>
    <xf numFmtId="37" fontId="127" fillId="0" borderId="0" xfId="61" applyFont="1">
      <alignment/>
      <protection/>
    </xf>
    <xf numFmtId="37" fontId="13" fillId="35" borderId="59" xfId="61" applyFont="1" applyFill="1" applyBorder="1" applyAlignment="1" applyProtection="1">
      <alignment horizontal="center"/>
      <protection/>
    </xf>
    <xf numFmtId="37" fontId="3" fillId="0" borderId="71" xfId="61" applyFont="1" applyFill="1" applyBorder="1" applyProtection="1">
      <alignment/>
      <protection/>
    </xf>
    <xf numFmtId="37" fontId="3" fillId="0" borderId="105" xfId="61" applyFont="1" applyFill="1" applyBorder="1" applyProtection="1">
      <alignment/>
      <protection/>
    </xf>
    <xf numFmtId="3" fontId="3" fillId="0" borderId="71" xfId="61" applyNumberFormat="1" applyFont="1" applyFill="1" applyBorder="1" applyAlignment="1">
      <alignment horizontal="right"/>
      <protection/>
    </xf>
    <xf numFmtId="3" fontId="3" fillId="0" borderId="106" xfId="61" applyNumberFormat="1" applyFont="1" applyFill="1" applyBorder="1" applyAlignment="1">
      <alignment horizontal="right"/>
      <protection/>
    </xf>
    <xf numFmtId="2" fontId="6" fillId="0" borderId="106" xfId="61" applyNumberFormat="1" applyFont="1" applyFill="1" applyBorder="1" applyAlignment="1" applyProtection="1">
      <alignment horizontal="right" indent="1"/>
      <protection/>
    </xf>
    <xf numFmtId="2" fontId="6" fillId="0" borderId="71" xfId="61" applyNumberFormat="1" applyFont="1" applyFill="1" applyBorder="1" applyAlignment="1" applyProtection="1">
      <alignment horizontal="right" indent="1"/>
      <protection/>
    </xf>
    <xf numFmtId="2" fontId="6" fillId="0" borderId="107" xfId="61" applyNumberFormat="1" applyFont="1" applyFill="1" applyBorder="1" applyAlignment="1" applyProtection="1">
      <alignment horizontal="center"/>
      <protection/>
    </xf>
    <xf numFmtId="37" fontId="128" fillId="0" borderId="0" xfId="61" applyFont="1">
      <alignment/>
      <protection/>
    </xf>
    <xf numFmtId="181" fontId="27" fillId="36" borderId="100" xfId="58" applyNumberFormat="1" applyFont="1" applyFill="1" applyBorder="1" applyAlignment="1">
      <alignment vertical="center"/>
      <protection/>
    </xf>
    <xf numFmtId="10" fontId="12" fillId="38" borderId="67" xfId="58" applyNumberFormat="1" applyFont="1" applyFill="1" applyBorder="1" applyAlignment="1">
      <alignment vertical="center"/>
      <protection/>
    </xf>
    <xf numFmtId="10" fontId="12" fillId="38" borderId="61" xfId="58" applyNumberFormat="1" applyFont="1" applyFill="1" applyBorder="1" applyAlignment="1">
      <alignment vertical="center"/>
      <protection/>
    </xf>
    <xf numFmtId="37" fontId="6" fillId="14" borderId="30" xfId="61" applyFont="1" applyFill="1" applyBorder="1" applyProtection="1">
      <alignment/>
      <protection/>
    </xf>
    <xf numFmtId="37" fontId="6" fillId="14" borderId="15" xfId="61" applyFont="1" applyFill="1" applyBorder="1" applyProtection="1">
      <alignment/>
      <protection/>
    </xf>
    <xf numFmtId="37" fontId="6" fillId="14" borderId="24" xfId="61" applyFont="1" applyFill="1" applyBorder="1" applyProtection="1">
      <alignment/>
      <protection/>
    </xf>
    <xf numFmtId="3" fontId="6" fillId="14" borderId="15" xfId="61" applyNumberFormat="1" applyFont="1" applyFill="1" applyBorder="1" applyAlignment="1">
      <alignment horizontal="right"/>
      <protection/>
    </xf>
    <xf numFmtId="3" fontId="6" fillId="14" borderId="19" xfId="61" applyNumberFormat="1" applyFont="1" applyFill="1" applyBorder="1" applyAlignment="1">
      <alignment horizontal="right"/>
      <protection/>
    </xf>
    <xf numFmtId="37" fontId="3" fillId="14" borderId="24" xfId="61" applyFont="1" applyFill="1" applyBorder="1" applyProtection="1">
      <alignment/>
      <protection/>
    </xf>
    <xf numFmtId="2" fontId="6" fillId="14" borderId="19" xfId="61" applyNumberFormat="1" applyFont="1" applyFill="1" applyBorder="1" applyAlignment="1" applyProtection="1">
      <alignment horizontal="right" indent="1"/>
      <protection/>
    </xf>
    <xf numFmtId="2" fontId="6" fillId="14" borderId="15" xfId="61" applyNumberFormat="1" applyFont="1" applyFill="1" applyBorder="1" applyAlignment="1" applyProtection="1">
      <alignment horizontal="right" indent="1"/>
      <protection/>
    </xf>
    <xf numFmtId="2" fontId="6" fillId="14" borderId="10" xfId="61" applyNumberFormat="1" applyFont="1" applyFill="1" applyBorder="1" applyAlignment="1" applyProtection="1">
      <alignment horizontal="center"/>
      <protection/>
    </xf>
    <xf numFmtId="3" fontId="27" fillId="37" borderId="84" xfId="58" applyNumberFormat="1" applyFont="1" applyFill="1" applyBorder="1" applyAlignment="1">
      <alignment vertical="center"/>
      <protection/>
    </xf>
    <xf numFmtId="3" fontId="27" fillId="37" borderId="0" xfId="58" applyNumberFormat="1" applyFont="1" applyFill="1" applyBorder="1" applyAlignment="1">
      <alignment vertical="center"/>
      <protection/>
    </xf>
    <xf numFmtId="3" fontId="27" fillId="37" borderId="83" xfId="58" applyNumberFormat="1" applyFont="1" applyFill="1" applyBorder="1" applyAlignment="1">
      <alignment vertical="center"/>
      <protection/>
    </xf>
    <xf numFmtId="181" fontId="27" fillId="37" borderId="85" xfId="58" applyNumberFormat="1" applyFont="1" applyFill="1" applyBorder="1" applyAlignment="1">
      <alignment vertical="center"/>
      <protection/>
    </xf>
    <xf numFmtId="10" fontId="27" fillId="37" borderId="71" xfId="58" applyNumberFormat="1" applyFont="1" applyFill="1" applyBorder="1" applyAlignment="1">
      <alignment horizontal="right" vertical="center"/>
      <protection/>
    </xf>
    <xf numFmtId="37" fontId="9" fillId="0" borderId="14" xfId="61" applyFont="1" applyFill="1" applyBorder="1" applyAlignment="1" applyProtection="1">
      <alignment horizontal="left"/>
      <protection/>
    </xf>
    <xf numFmtId="0" fontId="6" fillId="0" borderId="0" xfId="65" applyFont="1" applyAlignment="1">
      <alignment/>
      <protection/>
    </xf>
    <xf numFmtId="10" fontId="26" fillId="36" borderId="108" xfId="58" applyNumberFormat="1" applyFont="1" applyFill="1" applyBorder="1" applyAlignment="1">
      <alignment horizontal="right" vertical="center"/>
      <protection/>
    </xf>
    <xf numFmtId="3" fontId="3" fillId="0" borderId="36" xfId="61" applyNumberFormat="1" applyFont="1" applyFill="1" applyBorder="1" applyAlignment="1">
      <alignment horizontal="right"/>
      <protection/>
    </xf>
    <xf numFmtId="3" fontId="3" fillId="0" borderId="109" xfId="61" applyNumberFormat="1" applyFont="1" applyFill="1" applyBorder="1">
      <alignment/>
      <protection/>
    </xf>
    <xf numFmtId="3" fontId="3" fillId="0" borderId="109" xfId="61" applyNumberFormat="1" applyFont="1" applyFill="1" applyBorder="1" applyAlignment="1">
      <alignment horizontal="right"/>
      <protection/>
    </xf>
    <xf numFmtId="37" fontId="3" fillId="0" borderId="102" xfId="61" applyFont="1" applyFill="1" applyBorder="1" applyProtection="1">
      <alignment/>
      <protection/>
    </xf>
    <xf numFmtId="37" fontId="3" fillId="0" borderId="36" xfId="61" applyFont="1" applyFill="1" applyBorder="1" applyAlignment="1" applyProtection="1">
      <alignment horizontal="right"/>
      <protection/>
    </xf>
    <xf numFmtId="37" fontId="3" fillId="0" borderId="109" xfId="61" applyFont="1" applyFill="1" applyBorder="1" applyAlignment="1" applyProtection="1">
      <alignment horizontal="right"/>
      <protection/>
    </xf>
    <xf numFmtId="37" fontId="3" fillId="0" borderId="35" xfId="61" applyFont="1" applyFill="1" applyBorder="1" applyProtection="1">
      <alignment/>
      <protection/>
    </xf>
    <xf numFmtId="37" fontId="3" fillId="0" borderId="36" xfId="61" applyFont="1" applyFill="1" applyBorder="1" applyProtection="1">
      <alignment/>
      <protection/>
    </xf>
    <xf numFmtId="37" fontId="3" fillId="0" borderId="96" xfId="61" applyFont="1" applyFill="1" applyBorder="1" applyProtection="1">
      <alignment/>
      <protection/>
    </xf>
    <xf numFmtId="2" fontId="6" fillId="0" borderId="18" xfId="67" applyNumberFormat="1" applyFont="1" applyFill="1" applyBorder="1" applyAlignment="1" applyProtection="1">
      <alignment horizontal="right" indent="1"/>
      <protection/>
    </xf>
    <xf numFmtId="2" fontId="6" fillId="0" borderId="16" xfId="67" applyNumberFormat="1" applyFont="1" applyFill="1" applyBorder="1" applyAlignment="1" applyProtection="1">
      <alignment horizontal="center"/>
      <protection/>
    </xf>
    <xf numFmtId="2" fontId="6" fillId="36" borderId="0" xfId="67" applyNumberFormat="1" applyFont="1" applyFill="1" applyBorder="1" applyAlignment="1" applyProtection="1">
      <alignment horizontal="center"/>
      <protection/>
    </xf>
    <xf numFmtId="2" fontId="6" fillId="0" borderId="16" xfId="67" applyNumberFormat="1" applyFont="1" applyFill="1" applyBorder="1" applyAlignment="1" applyProtection="1">
      <alignment horizontal="right" indent="1"/>
      <protection/>
    </xf>
    <xf numFmtId="2" fontId="6" fillId="0" borderId="0" xfId="67" applyNumberFormat="1" applyFont="1" applyFill="1" applyBorder="1" applyAlignment="1" applyProtection="1">
      <alignment horizontal="center"/>
      <protection/>
    </xf>
    <xf numFmtId="2" fontId="6" fillId="0" borderId="18" xfId="67" applyNumberFormat="1" applyFont="1" applyFill="1" applyBorder="1" applyAlignment="1" applyProtection="1">
      <alignment horizontal="center"/>
      <protection/>
    </xf>
    <xf numFmtId="2" fontId="6" fillId="0" borderId="17" xfId="67" applyNumberFormat="1" applyFont="1" applyFill="1" applyBorder="1" applyAlignment="1" applyProtection="1">
      <alignment horizontal="center"/>
      <protection/>
    </xf>
    <xf numFmtId="2" fontId="6" fillId="0" borderId="71" xfId="67" applyNumberFormat="1" applyFont="1" applyFill="1" applyBorder="1" applyAlignment="1" applyProtection="1">
      <alignment horizontal="center"/>
      <protection/>
    </xf>
    <xf numFmtId="2" fontId="6" fillId="14" borderId="15" xfId="67" applyNumberFormat="1" applyFont="1" applyFill="1" applyBorder="1" applyAlignment="1" applyProtection="1">
      <alignment horizontal="center"/>
      <protection/>
    </xf>
    <xf numFmtId="2" fontId="6" fillId="34" borderId="15" xfId="67" applyNumberFormat="1" applyFont="1" applyFill="1" applyBorder="1" applyAlignment="1" applyProtection="1">
      <alignment horizontal="right" indent="1"/>
      <protection/>
    </xf>
    <xf numFmtId="37" fontId="129" fillId="39" borderId="110" xfId="47" applyNumberFormat="1" applyFont="1" applyFill="1" applyBorder="1" applyAlignment="1">
      <alignment/>
    </xf>
    <xf numFmtId="37" fontId="42" fillId="39" borderId="111" xfId="47" applyNumberFormat="1" applyFont="1" applyFill="1" applyBorder="1" applyAlignment="1">
      <alignment/>
    </xf>
    <xf numFmtId="1" fontId="14" fillId="0" borderId="0" xfId="65" applyNumberFormat="1" applyFont="1" applyAlignment="1">
      <alignment horizontal="center" vertical="center" wrapText="1"/>
      <protection/>
    </xf>
    <xf numFmtId="37" fontId="13" fillId="35" borderId="112" xfId="61" applyFont="1" applyFill="1" applyBorder="1" applyAlignment="1" applyProtection="1">
      <alignment horizontal="center"/>
      <protection/>
    </xf>
    <xf numFmtId="10" fontId="26" fillId="36" borderId="113" xfId="58" applyNumberFormat="1" applyFont="1" applyFill="1" applyBorder="1" applyAlignment="1">
      <alignment horizontal="right" vertical="center"/>
      <protection/>
    </xf>
    <xf numFmtId="37" fontId="32" fillId="39" borderId="111" xfId="47" applyNumberFormat="1" applyFont="1" applyFill="1" applyBorder="1" applyAlignment="1">
      <alignment/>
    </xf>
    <xf numFmtId="37" fontId="32" fillId="39" borderId="110" xfId="47" applyNumberFormat="1" applyFont="1" applyFill="1" applyBorder="1" applyAlignment="1">
      <alignment/>
    </xf>
    <xf numFmtId="0" fontId="3" fillId="33" borderId="0" xfId="58" applyFont="1" applyFill="1">
      <alignment/>
      <protection/>
    </xf>
    <xf numFmtId="37" fontId="32" fillId="33" borderId="0" xfId="47" applyNumberFormat="1" applyFont="1" applyFill="1" applyBorder="1" applyAlignment="1">
      <alignment horizontal="center"/>
    </xf>
    <xf numFmtId="0" fontId="10" fillId="0" borderId="0" xfId="57" applyFont="1" applyFill="1">
      <alignment/>
      <protection/>
    </xf>
    <xf numFmtId="0" fontId="7" fillId="0" borderId="0" xfId="57" applyFont="1" applyFill="1">
      <alignment/>
      <protection/>
    </xf>
    <xf numFmtId="49" fontId="23" fillId="0" borderId="0" xfId="64" applyNumberFormat="1" applyFont="1">
      <alignment/>
      <protection/>
    </xf>
    <xf numFmtId="49" fontId="3" fillId="0" borderId="0" xfId="64" applyNumberFormat="1" applyFont="1">
      <alignment/>
      <protection/>
    </xf>
    <xf numFmtId="49" fontId="14" fillId="0" borderId="0" xfId="64" applyNumberFormat="1" applyFont="1" applyAlignment="1">
      <alignment horizontal="center" vertical="center" wrapText="1"/>
      <protection/>
    </xf>
    <xf numFmtId="37" fontId="130" fillId="0" borderId="0" xfId="61" applyFont="1" applyFill="1" applyBorder="1" applyAlignment="1" applyProtection="1">
      <alignment horizontal="left"/>
      <protection/>
    </xf>
    <xf numFmtId="37" fontId="131" fillId="0" borderId="0" xfId="61" applyFont="1" applyFill="1" applyBorder="1" applyAlignment="1" applyProtection="1">
      <alignment horizontal="left"/>
      <protection/>
    </xf>
    <xf numFmtId="37" fontId="130" fillId="0" borderId="25" xfId="61" applyFont="1" applyFill="1" applyBorder="1" applyAlignment="1" applyProtection="1">
      <alignment horizontal="left"/>
      <protection/>
    </xf>
    <xf numFmtId="37" fontId="130" fillId="0" borderId="0" xfId="61" applyFont="1" applyFill="1" applyBorder="1" applyAlignment="1" applyProtection="1">
      <alignment horizontal="left" vertical="center"/>
      <protection/>
    </xf>
    <xf numFmtId="37" fontId="132" fillId="0" borderId="18" xfId="61" applyFont="1" applyFill="1" applyBorder="1" applyAlignment="1" applyProtection="1">
      <alignment vertical="center"/>
      <protection/>
    </xf>
    <xf numFmtId="0" fontId="12" fillId="9" borderId="0" xfId="58" applyFont="1" applyFill="1">
      <alignment/>
      <protection/>
    </xf>
    <xf numFmtId="0" fontId="6" fillId="9" borderId="0" xfId="58" applyFont="1" applyFill="1">
      <alignment/>
      <protection/>
    </xf>
    <xf numFmtId="0" fontId="3" fillId="0" borderId="114" xfId="58" applyFont="1" applyFill="1" applyBorder="1">
      <alignment/>
      <protection/>
    </xf>
    <xf numFmtId="3" fontId="3" fillId="0" borderId="115" xfId="58" applyNumberFormat="1" applyFont="1" applyFill="1" applyBorder="1">
      <alignment/>
      <protection/>
    </xf>
    <xf numFmtId="3" fontId="3" fillId="0" borderId="116" xfId="58" applyNumberFormat="1" applyFont="1" applyFill="1" applyBorder="1">
      <alignment/>
      <protection/>
    </xf>
    <xf numFmtId="3" fontId="3" fillId="0" borderId="117" xfId="58" applyNumberFormat="1" applyFont="1" applyFill="1" applyBorder="1">
      <alignment/>
      <protection/>
    </xf>
    <xf numFmtId="10" fontId="3" fillId="0" borderId="118" xfId="58" applyNumberFormat="1" applyFont="1" applyFill="1" applyBorder="1">
      <alignment/>
      <protection/>
    </xf>
    <xf numFmtId="10" fontId="3" fillId="0" borderId="118" xfId="58" applyNumberFormat="1" applyFont="1" applyFill="1" applyBorder="1" applyAlignment="1">
      <alignment horizontal="right"/>
      <protection/>
    </xf>
    <xf numFmtId="10" fontId="3" fillId="0" borderId="119" xfId="58" applyNumberFormat="1" applyFont="1" applyFill="1" applyBorder="1" applyAlignment="1">
      <alignment horizontal="right"/>
      <protection/>
    </xf>
    <xf numFmtId="0" fontId="3" fillId="0" borderId="120" xfId="58" applyFont="1" applyFill="1" applyBorder="1">
      <alignment/>
      <protection/>
    </xf>
    <xf numFmtId="3" fontId="3" fillId="0" borderId="121" xfId="58" applyNumberFormat="1" applyFont="1" applyFill="1" applyBorder="1">
      <alignment/>
      <protection/>
    </xf>
    <xf numFmtId="3" fontId="3" fillId="0" borderId="122" xfId="58" applyNumberFormat="1" applyFont="1" applyFill="1" applyBorder="1">
      <alignment/>
      <protection/>
    </xf>
    <xf numFmtId="3" fontId="3" fillId="0" borderId="123" xfId="58" applyNumberFormat="1" applyFont="1" applyFill="1" applyBorder="1">
      <alignment/>
      <protection/>
    </xf>
    <xf numFmtId="10" fontId="3" fillId="0" borderId="124" xfId="58" applyNumberFormat="1" applyFont="1" applyFill="1" applyBorder="1">
      <alignment/>
      <protection/>
    </xf>
    <xf numFmtId="10" fontId="3" fillId="0" borderId="124" xfId="58" applyNumberFormat="1" applyFont="1" applyFill="1" applyBorder="1" applyAlignment="1">
      <alignment horizontal="right"/>
      <protection/>
    </xf>
    <xf numFmtId="10" fontId="3" fillId="0" borderId="125" xfId="58" applyNumberFormat="1" applyFont="1" applyFill="1" applyBorder="1" applyAlignment="1">
      <alignment horizontal="right"/>
      <protection/>
    </xf>
    <xf numFmtId="0" fontId="3" fillId="0" borderId="126" xfId="58" applyFont="1" applyFill="1" applyBorder="1">
      <alignment/>
      <protection/>
    </xf>
    <xf numFmtId="3" fontId="3" fillId="0" borderId="127" xfId="58" applyNumberFormat="1" applyFont="1" applyFill="1" applyBorder="1">
      <alignment/>
      <protection/>
    </xf>
    <xf numFmtId="3" fontId="3" fillId="0" borderId="128" xfId="58" applyNumberFormat="1" applyFont="1" applyFill="1" applyBorder="1">
      <alignment/>
      <protection/>
    </xf>
    <xf numFmtId="3" fontId="3" fillId="0" borderId="129" xfId="58" applyNumberFormat="1" applyFont="1" applyFill="1" applyBorder="1">
      <alignment/>
      <protection/>
    </xf>
    <xf numFmtId="10" fontId="3" fillId="0" borderId="130" xfId="58" applyNumberFormat="1" applyFont="1" applyFill="1" applyBorder="1">
      <alignment/>
      <protection/>
    </xf>
    <xf numFmtId="10" fontId="3" fillId="0" borderId="130" xfId="58" applyNumberFormat="1" applyFont="1" applyFill="1" applyBorder="1" applyAlignment="1">
      <alignment horizontal="right"/>
      <protection/>
    </xf>
    <xf numFmtId="10" fontId="3" fillId="0" borderId="131" xfId="58" applyNumberFormat="1" applyFont="1" applyFill="1" applyBorder="1" applyAlignment="1">
      <alignment horizontal="right"/>
      <protection/>
    </xf>
    <xf numFmtId="3" fontId="3" fillId="0" borderId="132" xfId="58" applyNumberFormat="1" applyFont="1" applyFill="1" applyBorder="1">
      <alignment/>
      <protection/>
    </xf>
    <xf numFmtId="3" fontId="3" fillId="0" borderId="133" xfId="58" applyNumberFormat="1" applyFont="1" applyFill="1" applyBorder="1">
      <alignment/>
      <protection/>
    </xf>
    <xf numFmtId="3" fontId="3" fillId="0" borderId="134" xfId="58" applyNumberFormat="1" applyFont="1" applyFill="1" applyBorder="1">
      <alignment/>
      <protection/>
    </xf>
    <xf numFmtId="3" fontId="3" fillId="0" borderId="135" xfId="58" applyNumberFormat="1" applyFont="1" applyFill="1" applyBorder="1">
      <alignment/>
      <protection/>
    </xf>
    <xf numFmtId="3" fontId="3" fillId="0" borderId="136" xfId="58" applyNumberFormat="1" applyFont="1" applyFill="1" applyBorder="1">
      <alignment/>
      <protection/>
    </xf>
    <xf numFmtId="10" fontId="6" fillId="0" borderId="118" xfId="58" applyNumberFormat="1" applyFont="1" applyFill="1" applyBorder="1" applyAlignment="1">
      <alignment horizontal="right"/>
      <protection/>
    </xf>
    <xf numFmtId="3" fontId="3" fillId="0" borderId="137" xfId="58" applyNumberFormat="1" applyFont="1" applyFill="1" applyBorder="1">
      <alignment/>
      <protection/>
    </xf>
    <xf numFmtId="3" fontId="3" fillId="0" borderId="138" xfId="58" applyNumberFormat="1" applyFont="1" applyFill="1" applyBorder="1">
      <alignment/>
      <protection/>
    </xf>
    <xf numFmtId="10" fontId="6" fillId="0" borderId="124" xfId="58" applyNumberFormat="1" applyFont="1" applyFill="1" applyBorder="1" applyAlignment="1">
      <alignment horizontal="right"/>
      <protection/>
    </xf>
    <xf numFmtId="3" fontId="3" fillId="0" borderId="139" xfId="58" applyNumberFormat="1" applyFont="1" applyFill="1" applyBorder="1">
      <alignment/>
      <protection/>
    </xf>
    <xf numFmtId="3" fontId="3" fillId="0" borderId="140" xfId="58" applyNumberFormat="1" applyFont="1" applyFill="1" applyBorder="1">
      <alignment/>
      <protection/>
    </xf>
    <xf numFmtId="10" fontId="6" fillId="0" borderId="130" xfId="58" applyNumberFormat="1" applyFont="1" applyFill="1" applyBorder="1" applyAlignment="1">
      <alignment horizontal="right"/>
      <protection/>
    </xf>
    <xf numFmtId="10" fontId="3" fillId="0" borderId="116" xfId="58" applyNumberFormat="1" applyFont="1" applyFill="1" applyBorder="1" applyAlignment="1">
      <alignment horizontal="right"/>
      <protection/>
    </xf>
    <xf numFmtId="3" fontId="3" fillId="0" borderId="141" xfId="58" applyNumberFormat="1" applyFont="1" applyFill="1" applyBorder="1">
      <alignment/>
      <protection/>
    </xf>
    <xf numFmtId="10" fontId="3" fillId="0" borderId="116" xfId="58" applyNumberFormat="1" applyFont="1" applyFill="1" applyBorder="1">
      <alignment/>
      <protection/>
    </xf>
    <xf numFmtId="10" fontId="3" fillId="0" borderId="122" xfId="58" applyNumberFormat="1" applyFont="1" applyFill="1" applyBorder="1" applyAlignment="1">
      <alignment horizontal="right"/>
      <protection/>
    </xf>
    <xf numFmtId="3" fontId="3" fillId="0" borderId="142" xfId="58" applyNumberFormat="1" applyFont="1" applyFill="1" applyBorder="1">
      <alignment/>
      <protection/>
    </xf>
    <xf numFmtId="10" fontId="3" fillId="0" borderId="122" xfId="58" applyNumberFormat="1" applyFont="1" applyFill="1" applyBorder="1">
      <alignment/>
      <protection/>
    </xf>
    <xf numFmtId="10" fontId="3" fillId="0" borderId="128" xfId="58" applyNumberFormat="1" applyFont="1" applyFill="1" applyBorder="1" applyAlignment="1">
      <alignment horizontal="right"/>
      <protection/>
    </xf>
    <xf numFmtId="3" fontId="3" fillId="0" borderId="143" xfId="58" applyNumberFormat="1" applyFont="1" applyFill="1" applyBorder="1">
      <alignment/>
      <protection/>
    </xf>
    <xf numFmtId="10" fontId="3" fillId="0" borderId="128" xfId="58" applyNumberFormat="1" applyFont="1" applyFill="1" applyBorder="1">
      <alignment/>
      <protection/>
    </xf>
    <xf numFmtId="3" fontId="6" fillId="0" borderId="121" xfId="58" applyNumberFormat="1" applyFont="1" applyFill="1" applyBorder="1">
      <alignment/>
      <protection/>
    </xf>
    <xf numFmtId="3" fontId="6" fillId="0" borderId="122" xfId="58" applyNumberFormat="1" applyFont="1" applyFill="1" applyBorder="1">
      <alignment/>
      <protection/>
    </xf>
    <xf numFmtId="3" fontId="6" fillId="0" borderId="123" xfId="58" applyNumberFormat="1" applyFont="1" applyFill="1" applyBorder="1">
      <alignment/>
      <protection/>
    </xf>
    <xf numFmtId="3" fontId="12" fillId="0" borderId="144" xfId="58" applyNumberFormat="1" applyFont="1" applyFill="1" applyBorder="1">
      <alignment/>
      <protection/>
    </xf>
    <xf numFmtId="10" fontId="6" fillId="0" borderId="145" xfId="58" applyNumberFormat="1" applyFont="1" applyFill="1" applyBorder="1">
      <alignment/>
      <protection/>
    </xf>
    <xf numFmtId="3" fontId="6" fillId="0" borderId="138" xfId="58" applyNumberFormat="1" applyFont="1" applyFill="1" applyBorder="1">
      <alignment/>
      <protection/>
    </xf>
    <xf numFmtId="10" fontId="6" fillId="0" borderId="145" xfId="58" applyNumberFormat="1" applyFont="1" applyFill="1" applyBorder="1" applyAlignment="1">
      <alignment horizontal="right"/>
      <protection/>
    </xf>
    <xf numFmtId="10" fontId="6" fillId="0" borderId="146" xfId="58" applyNumberFormat="1" applyFont="1" applyFill="1" applyBorder="1" applyAlignment="1">
      <alignment horizontal="right"/>
      <protection/>
    </xf>
    <xf numFmtId="0" fontId="6" fillId="0" borderId="147" xfId="58" applyFont="1" applyFill="1" applyBorder="1">
      <alignment/>
      <protection/>
    </xf>
    <xf numFmtId="0" fontId="6" fillId="0" borderId="148" xfId="58" applyFont="1" applyFill="1" applyBorder="1">
      <alignment/>
      <protection/>
    </xf>
    <xf numFmtId="3" fontId="6" fillId="0" borderId="149" xfId="58" applyNumberFormat="1" applyFont="1" applyFill="1" applyBorder="1">
      <alignment/>
      <protection/>
    </xf>
    <xf numFmtId="3" fontId="6" fillId="0" borderId="150" xfId="58" applyNumberFormat="1" applyFont="1" applyFill="1" applyBorder="1">
      <alignment/>
      <protection/>
    </xf>
    <xf numFmtId="3" fontId="6" fillId="0" borderId="151" xfId="58" applyNumberFormat="1" applyFont="1" applyFill="1" applyBorder="1">
      <alignment/>
      <protection/>
    </xf>
    <xf numFmtId="3" fontId="12" fillId="0" borderId="152" xfId="58" applyNumberFormat="1" applyFont="1" applyFill="1" applyBorder="1">
      <alignment/>
      <protection/>
    </xf>
    <xf numFmtId="10" fontId="6" fillId="0" borderId="153" xfId="58" applyNumberFormat="1" applyFont="1" applyFill="1" applyBorder="1">
      <alignment/>
      <protection/>
    </xf>
    <xf numFmtId="3" fontId="6" fillId="0" borderId="154" xfId="58" applyNumberFormat="1" applyFont="1" applyFill="1" applyBorder="1">
      <alignment/>
      <protection/>
    </xf>
    <xf numFmtId="10" fontId="6" fillId="0" borderId="153" xfId="58" applyNumberFormat="1" applyFont="1" applyFill="1" applyBorder="1" applyAlignment="1">
      <alignment horizontal="right"/>
      <protection/>
    </xf>
    <xf numFmtId="10" fontId="6" fillId="0" borderId="155" xfId="58" applyNumberFormat="1" applyFont="1" applyFill="1" applyBorder="1" applyAlignment="1">
      <alignment horizontal="right"/>
      <protection/>
    </xf>
    <xf numFmtId="0" fontId="6" fillId="0" borderId="156" xfId="58" applyFont="1" applyFill="1" applyBorder="1">
      <alignment/>
      <protection/>
    </xf>
    <xf numFmtId="0" fontId="6" fillId="0" borderId="157" xfId="58" applyFont="1" applyFill="1" applyBorder="1">
      <alignment/>
      <protection/>
    </xf>
    <xf numFmtId="3" fontId="6" fillId="0" borderId="158" xfId="58" applyNumberFormat="1" applyFont="1" applyFill="1" applyBorder="1">
      <alignment/>
      <protection/>
    </xf>
    <xf numFmtId="3" fontId="6" fillId="0" borderId="159" xfId="58" applyNumberFormat="1" applyFont="1" applyFill="1" applyBorder="1">
      <alignment/>
      <protection/>
    </xf>
    <xf numFmtId="3" fontId="6" fillId="0" borderId="160" xfId="58" applyNumberFormat="1" applyFont="1" applyFill="1" applyBorder="1">
      <alignment/>
      <protection/>
    </xf>
    <xf numFmtId="3" fontId="12" fillId="0" borderId="161" xfId="58" applyNumberFormat="1" applyFont="1" applyFill="1" applyBorder="1">
      <alignment/>
      <protection/>
    </xf>
    <xf numFmtId="10" fontId="6" fillId="0" borderId="162" xfId="58" applyNumberFormat="1" applyFont="1" applyFill="1" applyBorder="1">
      <alignment/>
      <protection/>
    </xf>
    <xf numFmtId="3" fontId="6" fillId="0" borderId="163" xfId="58" applyNumberFormat="1" applyFont="1" applyFill="1" applyBorder="1">
      <alignment/>
      <protection/>
    </xf>
    <xf numFmtId="10" fontId="6" fillId="0" borderId="162" xfId="58" applyNumberFormat="1" applyFont="1" applyFill="1" applyBorder="1" applyAlignment="1">
      <alignment horizontal="right"/>
      <protection/>
    </xf>
    <xf numFmtId="10" fontId="6" fillId="0" borderId="164" xfId="58" applyNumberFormat="1" applyFont="1" applyFill="1" applyBorder="1" applyAlignment="1">
      <alignment horizontal="right"/>
      <protection/>
    </xf>
    <xf numFmtId="0" fontId="6" fillId="0" borderId="165" xfId="58" applyFont="1" applyFill="1" applyBorder="1">
      <alignment/>
      <protection/>
    </xf>
    <xf numFmtId="0" fontId="6" fillId="0" borderId="166" xfId="58" applyFont="1" applyFill="1" applyBorder="1">
      <alignment/>
      <protection/>
    </xf>
    <xf numFmtId="3" fontId="6" fillId="0" borderId="167" xfId="58" applyNumberFormat="1" applyFont="1" applyFill="1" applyBorder="1">
      <alignment/>
      <protection/>
    </xf>
    <xf numFmtId="3" fontId="6" fillId="0" borderId="168" xfId="58" applyNumberFormat="1" applyFont="1" applyFill="1" applyBorder="1">
      <alignment/>
      <protection/>
    </xf>
    <xf numFmtId="3" fontId="6" fillId="0" borderId="169" xfId="58" applyNumberFormat="1" applyFont="1" applyFill="1" applyBorder="1">
      <alignment/>
      <protection/>
    </xf>
    <xf numFmtId="3" fontId="12" fillId="0" borderId="170" xfId="58" applyNumberFormat="1" applyFont="1" applyFill="1" applyBorder="1">
      <alignment/>
      <protection/>
    </xf>
    <xf numFmtId="10" fontId="6" fillId="0" borderId="171" xfId="58" applyNumberFormat="1" applyFont="1" applyFill="1" applyBorder="1">
      <alignment/>
      <protection/>
    </xf>
    <xf numFmtId="3" fontId="6" fillId="0" borderId="172" xfId="58" applyNumberFormat="1" applyFont="1" applyFill="1" applyBorder="1">
      <alignment/>
      <protection/>
    </xf>
    <xf numFmtId="10" fontId="6" fillId="0" borderId="171" xfId="58" applyNumberFormat="1" applyFont="1" applyFill="1" applyBorder="1" applyAlignment="1">
      <alignment horizontal="right"/>
      <protection/>
    </xf>
    <xf numFmtId="10" fontId="6" fillId="0" borderId="173" xfId="58" applyNumberFormat="1" applyFont="1" applyFill="1" applyBorder="1" applyAlignment="1">
      <alignment horizontal="right"/>
      <protection/>
    </xf>
    <xf numFmtId="0" fontId="6" fillId="0" borderId="120" xfId="58" applyFont="1" applyFill="1" applyBorder="1">
      <alignment/>
      <protection/>
    </xf>
    <xf numFmtId="0" fontId="6" fillId="0" borderId="174" xfId="58" applyFont="1" applyFill="1" applyBorder="1">
      <alignment/>
      <protection/>
    </xf>
    <xf numFmtId="0" fontId="6" fillId="0" borderId="175" xfId="58" applyFont="1" applyFill="1" applyBorder="1">
      <alignment/>
      <protection/>
    </xf>
    <xf numFmtId="0" fontId="6" fillId="0" borderId="176" xfId="58" applyFont="1" applyFill="1" applyBorder="1">
      <alignment/>
      <protection/>
    </xf>
    <xf numFmtId="3" fontId="6" fillId="0" borderId="177" xfId="58" applyNumberFormat="1" applyFont="1" applyFill="1" applyBorder="1">
      <alignment/>
      <protection/>
    </xf>
    <xf numFmtId="3" fontId="6" fillId="0" borderId="178" xfId="58" applyNumberFormat="1" applyFont="1" applyFill="1" applyBorder="1">
      <alignment/>
      <protection/>
    </xf>
    <xf numFmtId="3" fontId="6" fillId="0" borderId="179" xfId="58" applyNumberFormat="1" applyFont="1" applyFill="1" applyBorder="1">
      <alignment/>
      <protection/>
    </xf>
    <xf numFmtId="3" fontId="12" fillId="0" borderId="180" xfId="58" applyNumberFormat="1" applyFont="1" applyFill="1" applyBorder="1">
      <alignment/>
      <protection/>
    </xf>
    <xf numFmtId="10" fontId="6" fillId="0" borderId="181" xfId="58" applyNumberFormat="1" applyFont="1" applyFill="1" applyBorder="1">
      <alignment/>
      <protection/>
    </xf>
    <xf numFmtId="3" fontId="6" fillId="0" borderId="182" xfId="58" applyNumberFormat="1" applyFont="1" applyFill="1" applyBorder="1">
      <alignment/>
      <protection/>
    </xf>
    <xf numFmtId="10" fontId="6" fillId="0" borderId="181" xfId="58" applyNumberFormat="1" applyFont="1" applyFill="1" applyBorder="1" applyAlignment="1">
      <alignment horizontal="right"/>
      <protection/>
    </xf>
    <xf numFmtId="10" fontId="6" fillId="0" borderId="183" xfId="58" applyNumberFormat="1" applyFont="1" applyFill="1" applyBorder="1" applyAlignment="1">
      <alignment horizontal="right"/>
      <protection/>
    </xf>
    <xf numFmtId="0" fontId="3" fillId="0" borderId="184" xfId="64" applyNumberFormat="1" applyFont="1" applyBorder="1" quotePrefix="1">
      <alignment/>
      <protection/>
    </xf>
    <xf numFmtId="3" fontId="3" fillId="0" borderId="167" xfId="64" applyNumberFormat="1" applyFont="1" applyBorder="1">
      <alignment/>
      <protection/>
    </xf>
    <xf numFmtId="3" fontId="3" fillId="0" borderId="185" xfId="64" applyNumberFormat="1" applyFont="1" applyBorder="1">
      <alignment/>
      <protection/>
    </xf>
    <xf numFmtId="10" fontId="3" fillId="0" borderId="168" xfId="64" applyNumberFormat="1" applyFont="1" applyBorder="1">
      <alignment/>
      <protection/>
    </xf>
    <xf numFmtId="2" fontId="3" fillId="0" borderId="186" xfId="64" applyNumberFormat="1" applyFont="1" applyBorder="1" applyAlignment="1">
      <alignment horizontal="right"/>
      <protection/>
    </xf>
    <xf numFmtId="2" fontId="3" fillId="0" borderId="187" xfId="64" applyNumberFormat="1" applyFont="1" applyBorder="1">
      <alignment/>
      <protection/>
    </xf>
    <xf numFmtId="0" fontId="3" fillId="0" borderId="188" xfId="64" applyNumberFormat="1" applyFont="1" applyBorder="1" quotePrefix="1">
      <alignment/>
      <protection/>
    </xf>
    <xf numFmtId="3" fontId="3" fillId="0" borderId="121" xfId="64" applyNumberFormat="1" applyFont="1" applyBorder="1">
      <alignment/>
      <protection/>
    </xf>
    <xf numFmtId="3" fontId="3" fillId="0" borderId="133" xfId="64" applyNumberFormat="1" applyFont="1" applyBorder="1">
      <alignment/>
      <protection/>
    </xf>
    <xf numFmtId="10" fontId="3" fillId="0" borderId="122" xfId="64" applyNumberFormat="1" applyFont="1" applyBorder="1">
      <alignment/>
      <protection/>
    </xf>
    <xf numFmtId="2" fontId="3" fillId="0" borderId="124" xfId="64" applyNumberFormat="1" applyFont="1" applyBorder="1" applyAlignment="1">
      <alignment horizontal="right"/>
      <protection/>
    </xf>
    <xf numFmtId="2" fontId="3" fillId="0" borderId="125" xfId="64" applyNumberFormat="1" applyFont="1" applyBorder="1">
      <alignment/>
      <protection/>
    </xf>
    <xf numFmtId="0" fontId="3" fillId="0" borderId="189" xfId="64" applyNumberFormat="1" applyFont="1" applyBorder="1" quotePrefix="1">
      <alignment/>
      <protection/>
    </xf>
    <xf numFmtId="3" fontId="3" fillId="0" borderId="177" xfId="64" applyNumberFormat="1" applyFont="1" applyBorder="1">
      <alignment/>
      <protection/>
    </xf>
    <xf numFmtId="3" fontId="3" fillId="0" borderId="190" xfId="64" applyNumberFormat="1" applyFont="1" applyBorder="1">
      <alignment/>
      <protection/>
    </xf>
    <xf numFmtId="10" fontId="3" fillId="0" borderId="178" xfId="64" applyNumberFormat="1" applyFont="1" applyBorder="1">
      <alignment/>
      <protection/>
    </xf>
    <xf numFmtId="2" fontId="3" fillId="0" borderId="191" xfId="64" applyNumberFormat="1" applyFont="1" applyBorder="1" applyAlignment="1">
      <alignment horizontal="right"/>
      <protection/>
    </xf>
    <xf numFmtId="2" fontId="3" fillId="0" borderId="192" xfId="64" applyNumberFormat="1" applyFont="1" applyBorder="1">
      <alignment/>
      <protection/>
    </xf>
    <xf numFmtId="0" fontId="26" fillId="37" borderId="193" xfId="65" applyNumberFormat="1" applyFont="1" applyFill="1" applyBorder="1" applyAlignment="1">
      <alignment vertical="center"/>
      <protection/>
    </xf>
    <xf numFmtId="3" fontId="26" fillId="37" borderId="44" xfId="65" applyNumberFormat="1" applyFont="1" applyFill="1" applyBorder="1" applyAlignment="1">
      <alignment vertical="center"/>
      <protection/>
    </xf>
    <xf numFmtId="3" fontId="26" fillId="37" borderId="27" xfId="65" applyNumberFormat="1" applyFont="1" applyFill="1" applyBorder="1" applyAlignment="1">
      <alignment vertical="center"/>
      <protection/>
    </xf>
    <xf numFmtId="3" fontId="26" fillId="37" borderId="194" xfId="65" applyNumberFormat="1" applyFont="1" applyFill="1" applyBorder="1" applyAlignment="1">
      <alignment vertical="center"/>
      <protection/>
    </xf>
    <xf numFmtId="0" fontId="3" fillId="0" borderId="165" xfId="65" applyNumberFormat="1" applyFont="1" applyBorder="1">
      <alignment/>
      <protection/>
    </xf>
    <xf numFmtId="3" fontId="3" fillId="0" borderId="172" xfId="65" applyNumberFormat="1" applyFont="1" applyBorder="1">
      <alignment/>
      <protection/>
    </xf>
    <xf numFmtId="3" fontId="3" fillId="0" borderId="185" xfId="65" applyNumberFormat="1" applyFont="1" applyBorder="1">
      <alignment/>
      <protection/>
    </xf>
    <xf numFmtId="10" fontId="3" fillId="0" borderId="185" xfId="65" applyNumberFormat="1" applyFont="1" applyBorder="1">
      <alignment/>
      <protection/>
    </xf>
    <xf numFmtId="3" fontId="3" fillId="0" borderId="167" xfId="65" applyNumberFormat="1" applyFont="1" applyBorder="1">
      <alignment/>
      <protection/>
    </xf>
    <xf numFmtId="10" fontId="3" fillId="0" borderId="186" xfId="65" applyNumberFormat="1" applyFont="1" applyBorder="1">
      <alignment/>
      <protection/>
    </xf>
    <xf numFmtId="10" fontId="3" fillId="0" borderId="187" xfId="65" applyNumberFormat="1" applyFont="1" applyBorder="1">
      <alignment/>
      <protection/>
    </xf>
    <xf numFmtId="0" fontId="3" fillId="0" borderId="120" xfId="65" applyNumberFormat="1" applyFont="1" applyBorder="1">
      <alignment/>
      <protection/>
    </xf>
    <xf numFmtId="3" fontId="3" fillId="0" borderId="138" xfId="65" applyNumberFormat="1" applyFont="1" applyBorder="1">
      <alignment/>
      <protection/>
    </xf>
    <xf numFmtId="3" fontId="3" fillId="0" borderId="133" xfId="65" applyNumberFormat="1" applyFont="1" applyBorder="1">
      <alignment/>
      <protection/>
    </xf>
    <xf numFmtId="10" fontId="3" fillId="0" borderId="133" xfId="65" applyNumberFormat="1" applyFont="1" applyBorder="1">
      <alignment/>
      <protection/>
    </xf>
    <xf numFmtId="3" fontId="3" fillId="0" borderId="121" xfId="65" applyNumberFormat="1" applyFont="1" applyBorder="1">
      <alignment/>
      <protection/>
    </xf>
    <xf numFmtId="10" fontId="3" fillId="0" borderId="124" xfId="65" applyNumberFormat="1" applyFont="1" applyBorder="1">
      <alignment/>
      <protection/>
    </xf>
    <xf numFmtId="10" fontId="3" fillId="0" borderId="125" xfId="65" applyNumberFormat="1" applyFont="1" applyBorder="1">
      <alignment/>
      <protection/>
    </xf>
    <xf numFmtId="0" fontId="3" fillId="0" borderId="175" xfId="65" applyNumberFormat="1" applyFont="1" applyBorder="1">
      <alignment/>
      <protection/>
    </xf>
    <xf numFmtId="3" fontId="3" fillId="0" borderId="182" xfId="65" applyNumberFormat="1" applyFont="1" applyBorder="1">
      <alignment/>
      <protection/>
    </xf>
    <xf numFmtId="3" fontId="3" fillId="0" borderId="190" xfId="65" applyNumberFormat="1" applyFont="1" applyBorder="1">
      <alignment/>
      <protection/>
    </xf>
    <xf numFmtId="10" fontId="3" fillId="0" borderId="190" xfId="65" applyNumberFormat="1" applyFont="1" applyBorder="1">
      <alignment/>
      <protection/>
    </xf>
    <xf numFmtId="3" fontId="3" fillId="0" borderId="177" xfId="65" applyNumberFormat="1" applyFont="1" applyBorder="1">
      <alignment/>
      <protection/>
    </xf>
    <xf numFmtId="10" fontId="3" fillId="0" borderId="191" xfId="65" applyNumberFormat="1" applyFont="1" applyBorder="1">
      <alignment/>
      <protection/>
    </xf>
    <xf numFmtId="10" fontId="3" fillId="0" borderId="192" xfId="65" applyNumberFormat="1" applyFont="1" applyBorder="1">
      <alignment/>
      <protection/>
    </xf>
    <xf numFmtId="10" fontId="27" fillId="36" borderId="51" xfId="58" applyNumberFormat="1" applyFont="1" applyFill="1" applyBorder="1" applyAlignment="1">
      <alignment vertical="center"/>
      <protection/>
    </xf>
    <xf numFmtId="0" fontId="24" fillId="37" borderId="193" xfId="65" applyNumberFormat="1" applyFont="1" applyFill="1" applyBorder="1" applyAlignment="1">
      <alignment vertical="center"/>
      <protection/>
    </xf>
    <xf numFmtId="3" fontId="24" fillId="37" borderId="44" xfId="65" applyNumberFormat="1" applyFont="1" applyFill="1" applyBorder="1" applyAlignment="1">
      <alignment vertical="center"/>
      <protection/>
    </xf>
    <xf numFmtId="3" fontId="24" fillId="37" borderId="27" xfId="65" applyNumberFormat="1" applyFont="1" applyFill="1" applyBorder="1" applyAlignment="1">
      <alignment vertical="center"/>
      <protection/>
    </xf>
    <xf numFmtId="10" fontId="24" fillId="37" borderId="195" xfId="65" applyNumberFormat="1" applyFont="1" applyFill="1" applyBorder="1" applyAlignment="1">
      <alignment vertical="center"/>
      <protection/>
    </xf>
    <xf numFmtId="10" fontId="24" fillId="37" borderId="196" xfId="65" applyNumberFormat="1" applyFont="1" applyFill="1" applyBorder="1" applyAlignment="1">
      <alignment vertical="center"/>
      <protection/>
    </xf>
    <xf numFmtId="3" fontId="24" fillId="37" borderId="194" xfId="65" applyNumberFormat="1" applyFont="1" applyFill="1" applyBorder="1" applyAlignment="1">
      <alignment vertical="center"/>
      <protection/>
    </xf>
    <xf numFmtId="10" fontId="24" fillId="37" borderId="105" xfId="65" applyNumberFormat="1" applyFont="1" applyFill="1" applyBorder="1" applyAlignment="1">
      <alignment vertical="center"/>
      <protection/>
    </xf>
    <xf numFmtId="0" fontId="24" fillId="0" borderId="0" xfId="65" applyFont="1">
      <alignment/>
      <protection/>
    </xf>
    <xf numFmtId="181" fontId="26" fillId="37" borderId="195" xfId="65" applyNumberFormat="1" applyFont="1" applyFill="1" applyBorder="1" applyAlignment="1">
      <alignment vertical="center"/>
      <protection/>
    </xf>
    <xf numFmtId="10" fontId="14" fillId="37" borderId="195" xfId="65" applyNumberFormat="1" applyFont="1" applyFill="1" applyBorder="1">
      <alignment/>
      <protection/>
    </xf>
    <xf numFmtId="10" fontId="14" fillId="37" borderId="105" xfId="65" applyNumberFormat="1" applyFont="1" applyFill="1" applyBorder="1">
      <alignment/>
      <protection/>
    </xf>
    <xf numFmtId="0" fontId="3" fillId="0" borderId="197" xfId="58" applyFont="1" applyFill="1" applyBorder="1">
      <alignment/>
      <protection/>
    </xf>
    <xf numFmtId="3" fontId="3" fillId="0" borderId="198" xfId="58" applyNumberFormat="1" applyFont="1" applyFill="1" applyBorder="1">
      <alignment/>
      <protection/>
    </xf>
    <xf numFmtId="3" fontId="3" fillId="0" borderId="199" xfId="58" applyNumberFormat="1" applyFont="1" applyFill="1" applyBorder="1">
      <alignment/>
      <protection/>
    </xf>
    <xf numFmtId="3" fontId="3" fillId="0" borderId="200" xfId="58" applyNumberFormat="1" applyFont="1" applyFill="1" applyBorder="1">
      <alignment/>
      <protection/>
    </xf>
    <xf numFmtId="3" fontId="3" fillId="0" borderId="201" xfId="58" applyNumberFormat="1" applyFont="1" applyFill="1" applyBorder="1">
      <alignment/>
      <protection/>
    </xf>
    <xf numFmtId="3" fontId="3" fillId="0" borderId="202" xfId="58" applyNumberFormat="1" applyFont="1" applyFill="1" applyBorder="1">
      <alignment/>
      <protection/>
    </xf>
    <xf numFmtId="10" fontId="3" fillId="0" borderId="203" xfId="58" applyNumberFormat="1" applyFont="1" applyFill="1" applyBorder="1">
      <alignment/>
      <protection/>
    </xf>
    <xf numFmtId="10" fontId="6" fillId="0" borderId="203" xfId="58" applyNumberFormat="1" applyFont="1" applyFill="1" applyBorder="1" applyAlignment="1">
      <alignment horizontal="right"/>
      <protection/>
    </xf>
    <xf numFmtId="10" fontId="3" fillId="0" borderId="204" xfId="58" applyNumberFormat="1" applyFont="1" applyFill="1" applyBorder="1" applyAlignment="1">
      <alignment horizontal="right"/>
      <protection/>
    </xf>
    <xf numFmtId="3" fontId="3" fillId="0" borderId="205" xfId="58" applyNumberFormat="1" applyFont="1" applyFill="1" applyBorder="1">
      <alignment/>
      <protection/>
    </xf>
    <xf numFmtId="0" fontId="3" fillId="0" borderId="206" xfId="58" applyFont="1" applyFill="1" applyBorder="1">
      <alignment/>
      <protection/>
    </xf>
    <xf numFmtId="3" fontId="3" fillId="0" borderId="207" xfId="58" applyNumberFormat="1" applyFont="1" applyFill="1" applyBorder="1">
      <alignment/>
      <protection/>
    </xf>
    <xf numFmtId="3" fontId="3" fillId="0" borderId="208" xfId="58" applyNumberFormat="1" applyFont="1" applyFill="1" applyBorder="1">
      <alignment/>
      <protection/>
    </xf>
    <xf numFmtId="3" fontId="3" fillId="0" borderId="209" xfId="58" applyNumberFormat="1" applyFont="1" applyFill="1" applyBorder="1">
      <alignment/>
      <protection/>
    </xf>
    <xf numFmtId="3" fontId="3" fillId="0" borderId="210" xfId="58" applyNumberFormat="1" applyFont="1" applyFill="1" applyBorder="1">
      <alignment/>
      <protection/>
    </xf>
    <xf numFmtId="3" fontId="3" fillId="0" borderId="211" xfId="58" applyNumberFormat="1" applyFont="1" applyFill="1" applyBorder="1">
      <alignment/>
      <protection/>
    </xf>
    <xf numFmtId="10" fontId="3" fillId="0" borderId="212" xfId="58" applyNumberFormat="1" applyFont="1" applyFill="1" applyBorder="1">
      <alignment/>
      <protection/>
    </xf>
    <xf numFmtId="10" fontId="6" fillId="0" borderId="212" xfId="58" applyNumberFormat="1" applyFont="1" applyFill="1" applyBorder="1" applyAlignment="1">
      <alignment horizontal="right"/>
      <protection/>
    </xf>
    <xf numFmtId="3" fontId="3" fillId="0" borderId="213" xfId="58" applyNumberFormat="1" applyFont="1" applyFill="1" applyBorder="1">
      <alignment/>
      <protection/>
    </xf>
    <xf numFmtId="10" fontId="3" fillId="0" borderId="214" xfId="58" applyNumberFormat="1" applyFont="1" applyFill="1" applyBorder="1" applyAlignment="1">
      <alignment horizontal="right"/>
      <protection/>
    </xf>
    <xf numFmtId="0" fontId="133" fillId="33" borderId="36" xfId="57" applyFont="1" applyFill="1" applyBorder="1">
      <alignment/>
      <protection/>
    </xf>
    <xf numFmtId="0" fontId="134" fillId="33" borderId="35" xfId="57" applyFont="1" applyFill="1" applyBorder="1">
      <alignment/>
      <protection/>
    </xf>
    <xf numFmtId="0" fontId="133" fillId="33" borderId="18" xfId="57" applyFont="1" applyFill="1" applyBorder="1">
      <alignment/>
      <protection/>
    </xf>
    <xf numFmtId="0" fontId="134" fillId="33" borderId="17" xfId="57" applyFont="1" applyFill="1" applyBorder="1">
      <alignment/>
      <protection/>
    </xf>
    <xf numFmtId="0" fontId="135" fillId="33" borderId="18" xfId="57" applyFont="1" applyFill="1" applyBorder="1">
      <alignment/>
      <protection/>
    </xf>
    <xf numFmtId="0" fontId="136" fillId="33" borderId="18" xfId="57" applyFont="1" applyFill="1" applyBorder="1">
      <alignment/>
      <protection/>
    </xf>
    <xf numFmtId="0" fontId="133" fillId="33" borderId="215" xfId="57" applyFont="1" applyFill="1" applyBorder="1">
      <alignment/>
      <protection/>
    </xf>
    <xf numFmtId="0" fontId="134" fillId="33" borderId="216" xfId="57" applyFont="1" applyFill="1" applyBorder="1">
      <alignment/>
      <protection/>
    </xf>
    <xf numFmtId="0" fontId="36" fillId="40" borderId="14" xfId="57" applyFont="1" applyFill="1" applyBorder="1">
      <alignment/>
      <protection/>
    </xf>
    <xf numFmtId="0" fontId="36" fillId="40" borderId="13" xfId="57" applyFont="1" applyFill="1" applyBorder="1">
      <alignment/>
      <protection/>
    </xf>
    <xf numFmtId="0" fontId="39" fillId="2" borderId="97" xfId="57" applyFont="1" applyFill="1" applyBorder="1">
      <alignment/>
      <protection/>
    </xf>
    <xf numFmtId="0" fontId="40" fillId="2" borderId="98" xfId="46" applyFont="1" applyFill="1" applyBorder="1" applyAlignment="1" applyProtection="1">
      <alignment horizontal="left" indent="1"/>
      <protection/>
    </xf>
    <xf numFmtId="0" fontId="40" fillId="2" borderId="217" xfId="46" applyFont="1" applyFill="1" applyBorder="1" applyAlignment="1" applyProtection="1">
      <alignment horizontal="left" indent="1"/>
      <protection/>
    </xf>
    <xf numFmtId="0" fontId="39" fillId="2" borderId="218" xfId="57" applyFont="1" applyFill="1" applyBorder="1">
      <alignment/>
      <protection/>
    </xf>
    <xf numFmtId="0" fontId="40" fillId="2" borderId="219" xfId="46" applyFont="1" applyFill="1" applyBorder="1" applyAlignment="1" applyProtection="1">
      <alignment horizontal="left" indent="1"/>
      <protection/>
    </xf>
    <xf numFmtId="0" fontId="37" fillId="14" borderId="220" xfId="59" applyFont="1" applyFill="1" applyBorder="1">
      <alignment/>
      <protection/>
    </xf>
    <xf numFmtId="0" fontId="38" fillId="14" borderId="221" xfId="46" applyFont="1" applyFill="1" applyBorder="1" applyAlignment="1" applyProtection="1">
      <alignment horizontal="left" indent="1"/>
      <protection/>
    </xf>
    <xf numFmtId="37" fontId="132" fillId="0" borderId="18" xfId="61" applyFont="1" applyFill="1" applyBorder="1" applyAlignment="1" applyProtection="1">
      <alignment/>
      <protection/>
    </xf>
    <xf numFmtId="3" fontId="3" fillId="0" borderId="16" xfId="61" applyNumberFormat="1" applyFont="1" applyFill="1" applyBorder="1" applyAlignment="1">
      <alignment/>
      <protection/>
    </xf>
    <xf numFmtId="3" fontId="6" fillId="36" borderId="0" xfId="61" applyNumberFormat="1" applyFont="1" applyFill="1" applyBorder="1" applyAlignment="1">
      <alignment/>
      <protection/>
    </xf>
    <xf numFmtId="3" fontId="3" fillId="0" borderId="18" xfId="61" applyNumberFormat="1" applyFont="1" applyFill="1" applyBorder="1" applyAlignment="1">
      <alignment/>
      <protection/>
    </xf>
    <xf numFmtId="37" fontId="3" fillId="0" borderId="0" xfId="61" applyFont="1" applyFill="1" applyBorder="1" applyAlignment="1" applyProtection="1">
      <alignment/>
      <protection/>
    </xf>
    <xf numFmtId="37" fontId="3" fillId="0" borderId="17" xfId="61" applyFont="1" applyFill="1" applyBorder="1" applyAlignment="1" applyProtection="1">
      <alignment/>
      <protection/>
    </xf>
    <xf numFmtId="37" fontId="3" fillId="0" borderId="18" xfId="61" applyFont="1" applyFill="1" applyBorder="1" applyAlignment="1" applyProtection="1">
      <alignment/>
      <protection/>
    </xf>
    <xf numFmtId="37" fontId="3" fillId="0" borderId="71" xfId="61" applyFont="1" applyFill="1" applyBorder="1" applyAlignment="1" applyProtection="1">
      <alignment/>
      <protection/>
    </xf>
    <xf numFmtId="37" fontId="6" fillId="14" borderId="15" xfId="61" applyFont="1" applyFill="1" applyBorder="1" applyAlignment="1" applyProtection="1">
      <alignment/>
      <protection/>
    </xf>
    <xf numFmtId="37" fontId="6" fillId="34" borderId="15" xfId="61" applyFont="1" applyFill="1" applyBorder="1" applyAlignment="1">
      <alignment/>
      <protection/>
    </xf>
    <xf numFmtId="37" fontId="3" fillId="0" borderId="0" xfId="61" applyFont="1" applyAlignment="1">
      <alignment/>
      <protection/>
    </xf>
    <xf numFmtId="0" fontId="137" fillId="40" borderId="222" xfId="57" applyFont="1" applyFill="1" applyBorder="1" applyAlignment="1">
      <alignment horizontal="center"/>
      <protection/>
    </xf>
    <xf numFmtId="0" fontId="137" fillId="40" borderId="223" xfId="57" applyFont="1" applyFill="1" applyBorder="1" applyAlignment="1">
      <alignment horizontal="center"/>
      <protection/>
    </xf>
    <xf numFmtId="0" fontId="138" fillId="40" borderId="18" xfId="57" applyFont="1" applyFill="1" applyBorder="1" applyAlignment="1">
      <alignment horizontal="center"/>
      <protection/>
    </xf>
    <xf numFmtId="0" fontId="138" fillId="40" borderId="17" xfId="57" applyFont="1" applyFill="1" applyBorder="1" applyAlignment="1">
      <alignment horizontal="center"/>
      <protection/>
    </xf>
    <xf numFmtId="0" fontId="139" fillId="40" borderId="18" xfId="57" applyFont="1" applyFill="1" applyBorder="1" applyAlignment="1">
      <alignment horizontal="center"/>
      <protection/>
    </xf>
    <xf numFmtId="0" fontId="139" fillId="40" borderId="17" xfId="57" applyFont="1" applyFill="1" applyBorder="1" applyAlignment="1">
      <alignment horizontal="center"/>
      <protection/>
    </xf>
    <xf numFmtId="37" fontId="140" fillId="37" borderId="224" xfId="46" applyNumberFormat="1" applyFont="1" applyFill="1" applyBorder="1" applyAlignment="1" applyProtection="1">
      <alignment horizontal="center" vertical="center"/>
      <protection/>
    </xf>
    <xf numFmtId="37" fontId="140" fillId="37" borderId="225" xfId="46" applyNumberFormat="1" applyFont="1" applyFill="1" applyBorder="1" applyAlignment="1" applyProtection="1">
      <alignment horizontal="center" vertical="center"/>
      <protection/>
    </xf>
    <xf numFmtId="37" fontId="118" fillId="7" borderId="0" xfId="62" applyFont="1" applyFill="1" applyAlignment="1">
      <alignment horizontal="left" vertical="center" wrapText="1" indent="1"/>
      <protection/>
    </xf>
    <xf numFmtId="37" fontId="116" fillId="7" borderId="0" xfId="62" applyFont="1" applyFill="1" applyAlignment="1">
      <alignment horizontal="left" wrapText="1" indent="1"/>
      <protection/>
    </xf>
    <xf numFmtId="37" fontId="132" fillId="0" borderId="18" xfId="61" applyFont="1" applyFill="1" applyBorder="1" applyAlignment="1" applyProtection="1">
      <alignment horizontal="center" vertical="center"/>
      <protection/>
    </xf>
    <xf numFmtId="37" fontId="141" fillId="0" borderId="18" xfId="61" applyFont="1" applyBorder="1">
      <alignment/>
      <protection/>
    </xf>
    <xf numFmtId="37" fontId="141" fillId="0" borderId="23" xfId="61" applyFont="1" applyBorder="1">
      <alignment/>
      <protection/>
    </xf>
    <xf numFmtId="37" fontId="13" fillId="35" borderId="18" xfId="61" applyFont="1" applyFill="1" applyBorder="1" applyAlignment="1">
      <alignment horizontal="center"/>
      <protection/>
    </xf>
    <xf numFmtId="37" fontId="13" fillId="35" borderId="17" xfId="61" applyFont="1" applyFill="1" applyBorder="1" applyAlignment="1">
      <alignment horizontal="center"/>
      <protection/>
    </xf>
    <xf numFmtId="37" fontId="16" fillId="35" borderId="36" xfId="61" applyFont="1" applyFill="1" applyBorder="1" applyAlignment="1" applyProtection="1">
      <alignment horizontal="center" vertical="center"/>
      <protection/>
    </xf>
    <xf numFmtId="37" fontId="16" fillId="35" borderId="102" xfId="61" applyFont="1" applyFill="1" applyBorder="1" applyAlignment="1" applyProtection="1">
      <alignment horizontal="center" vertical="center"/>
      <protection/>
    </xf>
    <xf numFmtId="37" fontId="13" fillId="35" borderId="36" xfId="61" applyFont="1" applyFill="1" applyBorder="1" applyAlignment="1">
      <alignment horizontal="center" vertical="center"/>
      <protection/>
    </xf>
    <xf numFmtId="37" fontId="14" fillId="35" borderId="14" xfId="61" applyFont="1" applyFill="1" applyBorder="1" applyAlignment="1">
      <alignment horizontal="center" vertical="center"/>
      <protection/>
    </xf>
    <xf numFmtId="37" fontId="13" fillId="35" borderId="109" xfId="61" applyFont="1" applyFill="1" applyBorder="1" applyAlignment="1">
      <alignment horizontal="center" vertical="center" wrapText="1"/>
      <protection/>
    </xf>
    <xf numFmtId="37" fontId="14" fillId="35" borderId="12" xfId="61" applyFont="1" applyFill="1" applyBorder="1" applyAlignment="1">
      <alignment horizontal="center" vertical="center" wrapText="1"/>
      <protection/>
    </xf>
    <xf numFmtId="37" fontId="16" fillId="35" borderId="36" xfId="61" applyFont="1" applyFill="1" applyBorder="1" applyAlignment="1">
      <alignment horizontal="center" vertical="center"/>
      <protection/>
    </xf>
    <xf numFmtId="37" fontId="16" fillId="35" borderId="102" xfId="61" applyFont="1" applyFill="1" applyBorder="1" applyAlignment="1">
      <alignment horizontal="center" vertical="center"/>
      <protection/>
    </xf>
    <xf numFmtId="37" fontId="16" fillId="35" borderId="18" xfId="61" applyFont="1" applyFill="1" applyBorder="1" applyAlignment="1">
      <alignment horizontal="center" vertical="center"/>
      <protection/>
    </xf>
    <xf numFmtId="37" fontId="16" fillId="35" borderId="0" xfId="61" applyFont="1" applyFill="1" applyBorder="1" applyAlignment="1">
      <alignment horizontal="center" vertical="center"/>
      <protection/>
    </xf>
    <xf numFmtId="37" fontId="16" fillId="35" borderId="35" xfId="61" applyFont="1" applyFill="1" applyBorder="1" applyAlignment="1" applyProtection="1">
      <alignment horizontal="center" vertical="center"/>
      <protection/>
    </xf>
    <xf numFmtId="37" fontId="21" fillId="39" borderId="0" xfId="46" applyNumberFormat="1" applyFont="1" applyFill="1" applyBorder="1" applyAlignment="1" applyProtection="1">
      <alignment horizontal="center"/>
      <protection/>
    </xf>
    <xf numFmtId="37" fontId="16" fillId="35" borderId="30" xfId="61" applyFont="1" applyFill="1" applyBorder="1" applyAlignment="1">
      <alignment horizontal="center" vertical="center"/>
      <protection/>
    </xf>
    <xf numFmtId="0" fontId="10" fillId="0" borderId="15" xfId="56" applyBorder="1" applyAlignment="1">
      <alignment horizontal="center" vertical="center"/>
      <protection/>
    </xf>
    <xf numFmtId="0" fontId="10" fillId="0" borderId="10" xfId="56" applyBorder="1" applyAlignment="1">
      <alignment horizontal="center" vertical="center"/>
      <protection/>
    </xf>
    <xf numFmtId="37" fontId="17" fillId="35" borderId="96" xfId="61" applyFont="1" applyFill="1" applyBorder="1" applyAlignment="1">
      <alignment horizontal="center" vertical="center"/>
      <protection/>
    </xf>
    <xf numFmtId="0" fontId="15" fillId="0" borderId="107" xfId="56" applyFont="1" applyBorder="1" applyAlignment="1">
      <alignment horizontal="center" vertical="center"/>
      <protection/>
    </xf>
    <xf numFmtId="37" fontId="19" fillId="35" borderId="36" xfId="61" applyFont="1" applyFill="1" applyBorder="1" applyAlignment="1">
      <alignment horizontal="center" vertical="center"/>
      <protection/>
    </xf>
    <xf numFmtId="37" fontId="19" fillId="35" borderId="102" xfId="61" applyFont="1" applyFill="1" applyBorder="1" applyAlignment="1">
      <alignment horizontal="center" vertical="center"/>
      <protection/>
    </xf>
    <xf numFmtId="37" fontId="19" fillId="35" borderId="35" xfId="61" applyFont="1" applyFill="1" applyBorder="1" applyAlignment="1">
      <alignment horizontal="center" vertical="center"/>
      <protection/>
    </xf>
    <xf numFmtId="37" fontId="19" fillId="35" borderId="18" xfId="61" applyFont="1" applyFill="1" applyBorder="1" applyAlignment="1">
      <alignment horizontal="center" vertical="center"/>
      <protection/>
    </xf>
    <xf numFmtId="37" fontId="19" fillId="35" borderId="0" xfId="61" applyFont="1" applyFill="1" applyBorder="1" applyAlignment="1">
      <alignment horizontal="center" vertical="center"/>
      <protection/>
    </xf>
    <xf numFmtId="37" fontId="19" fillId="35" borderId="17" xfId="61" applyFont="1" applyFill="1" applyBorder="1" applyAlignment="1">
      <alignment horizontal="center" vertical="center"/>
      <protection/>
    </xf>
    <xf numFmtId="37" fontId="16" fillId="35" borderId="35" xfId="61" applyFont="1" applyFill="1" applyBorder="1" applyAlignment="1">
      <alignment horizontal="center" vertical="center"/>
      <protection/>
    </xf>
    <xf numFmtId="37" fontId="16" fillId="35" borderId="17" xfId="61" applyFont="1" applyFill="1" applyBorder="1" applyAlignment="1">
      <alignment horizontal="center" vertical="center"/>
      <protection/>
    </xf>
    <xf numFmtId="37" fontId="25" fillId="39" borderId="111" xfId="46" applyNumberFormat="1" applyFont="1" applyFill="1" applyBorder="1" applyAlignment="1" applyProtection="1">
      <alignment horizontal="center"/>
      <protection/>
    </xf>
    <xf numFmtId="37" fontId="25" fillId="39" borderId="226" xfId="46" applyNumberFormat="1" applyFont="1" applyFill="1" applyBorder="1" applyAlignment="1" applyProtection="1">
      <alignment horizontal="center"/>
      <protection/>
    </xf>
    <xf numFmtId="37" fontId="25" fillId="39" borderId="110" xfId="46" applyNumberFormat="1" applyFont="1" applyFill="1" applyBorder="1" applyAlignment="1" applyProtection="1">
      <alignment horizontal="center"/>
      <protection/>
    </xf>
    <xf numFmtId="0" fontId="5" fillId="35" borderId="111" xfId="64" applyFont="1" applyFill="1" applyBorder="1" applyAlignment="1">
      <alignment horizontal="center"/>
      <protection/>
    </xf>
    <xf numFmtId="0" fontId="5" fillId="35" borderId="226" xfId="64" applyFont="1" applyFill="1" applyBorder="1" applyAlignment="1">
      <alignment horizontal="center"/>
      <protection/>
    </xf>
    <xf numFmtId="0" fontId="5" fillId="35" borderId="25" xfId="64" applyFont="1" applyFill="1" applyBorder="1" applyAlignment="1">
      <alignment horizontal="center"/>
      <protection/>
    </xf>
    <xf numFmtId="0" fontId="5" fillId="35" borderId="227" xfId="64" applyFont="1" applyFill="1" applyBorder="1" applyAlignment="1">
      <alignment horizontal="center"/>
      <protection/>
    </xf>
    <xf numFmtId="0" fontId="5" fillId="35" borderId="110" xfId="64" applyFont="1" applyFill="1" applyBorder="1" applyAlignment="1">
      <alignment horizontal="center"/>
      <protection/>
    </xf>
    <xf numFmtId="0" fontId="19" fillId="35" borderId="228" xfId="64" applyFont="1" applyFill="1" applyBorder="1" applyAlignment="1">
      <alignment horizontal="center" vertical="center"/>
      <protection/>
    </xf>
    <xf numFmtId="0" fontId="19" fillId="35" borderId="25" xfId="64" applyFont="1" applyFill="1" applyBorder="1" applyAlignment="1">
      <alignment horizontal="center" vertical="center"/>
      <protection/>
    </xf>
    <xf numFmtId="0" fontId="19" fillId="35" borderId="227" xfId="64" applyFont="1" applyFill="1" applyBorder="1" applyAlignment="1">
      <alignment horizontal="center" vertical="center"/>
      <protection/>
    </xf>
    <xf numFmtId="0" fontId="16" fillId="35" borderId="229" xfId="64" applyFont="1" applyFill="1" applyBorder="1" applyAlignment="1">
      <alignment horizontal="center" vertical="center"/>
      <protection/>
    </xf>
    <xf numFmtId="0" fontId="16" fillId="35" borderId="20" xfId="64" applyFont="1" applyFill="1" applyBorder="1" applyAlignment="1">
      <alignment horizontal="center" vertical="center"/>
      <protection/>
    </xf>
    <xf numFmtId="0" fontId="16" fillId="35" borderId="230" xfId="64" applyFont="1" applyFill="1" applyBorder="1" applyAlignment="1">
      <alignment horizontal="center" vertical="center"/>
      <protection/>
    </xf>
    <xf numFmtId="49" fontId="13" fillId="35" borderId="111" xfId="64" applyNumberFormat="1" applyFont="1" applyFill="1" applyBorder="1" applyAlignment="1">
      <alignment horizontal="center" vertical="center" wrapText="1"/>
      <protection/>
    </xf>
    <xf numFmtId="49" fontId="13" fillId="35" borderId="226" xfId="64" applyNumberFormat="1" applyFont="1" applyFill="1" applyBorder="1" applyAlignment="1">
      <alignment horizontal="center" vertical="center" wrapText="1"/>
      <protection/>
    </xf>
    <xf numFmtId="49" fontId="13" fillId="35" borderId="231" xfId="64" applyNumberFormat="1" applyFont="1" applyFill="1" applyBorder="1" applyAlignment="1">
      <alignment horizontal="center" vertical="center" wrapText="1"/>
      <protection/>
    </xf>
    <xf numFmtId="0" fontId="13" fillId="35" borderId="226" xfId="64" applyNumberFormat="1" applyFont="1" applyFill="1" applyBorder="1" applyAlignment="1">
      <alignment horizontal="center" vertical="center" wrapText="1"/>
      <protection/>
    </xf>
    <xf numFmtId="0" fontId="13" fillId="35" borderId="231" xfId="64" applyNumberFormat="1" applyFont="1" applyFill="1" applyBorder="1" applyAlignment="1">
      <alignment horizontal="center" vertical="center" wrapText="1"/>
      <protection/>
    </xf>
    <xf numFmtId="1" fontId="12" fillId="35" borderId="228" xfId="64" applyNumberFormat="1" applyFont="1" applyFill="1" applyBorder="1" applyAlignment="1">
      <alignment horizontal="center" vertical="center" wrapText="1"/>
      <protection/>
    </xf>
    <xf numFmtId="1" fontId="12" fillId="35" borderId="232" xfId="64" applyNumberFormat="1" applyFont="1" applyFill="1" applyBorder="1" applyAlignment="1">
      <alignment horizontal="center" vertical="center" wrapText="1"/>
      <protection/>
    </xf>
    <xf numFmtId="1" fontId="12" fillId="35" borderId="229" xfId="64" applyNumberFormat="1" applyFont="1" applyFill="1" applyBorder="1" applyAlignment="1">
      <alignment horizontal="center" vertical="center" wrapText="1"/>
      <protection/>
    </xf>
    <xf numFmtId="49" fontId="5" fillId="35" borderId="195" xfId="64" applyNumberFormat="1" applyFont="1" applyFill="1" applyBorder="1" applyAlignment="1">
      <alignment horizontal="center" vertical="center" wrapText="1"/>
      <protection/>
    </xf>
    <xf numFmtId="49" fontId="5" fillId="35" borderId="233" xfId="64" applyNumberFormat="1" applyFont="1" applyFill="1" applyBorder="1" applyAlignment="1">
      <alignment horizontal="center" vertical="center" wrapText="1"/>
      <protection/>
    </xf>
    <xf numFmtId="49" fontId="5" fillId="35" borderId="196" xfId="64" applyNumberFormat="1" applyFont="1" applyFill="1" applyBorder="1" applyAlignment="1">
      <alignment horizontal="center" vertical="center" wrapText="1"/>
      <protection/>
    </xf>
    <xf numFmtId="49" fontId="5" fillId="35" borderId="234" xfId="64" applyNumberFormat="1" applyFont="1" applyFill="1" applyBorder="1" applyAlignment="1">
      <alignment horizontal="center" vertical="center" wrapText="1"/>
      <protection/>
    </xf>
    <xf numFmtId="49" fontId="12" fillId="35" borderId="111" xfId="64" applyNumberFormat="1" applyFont="1" applyFill="1" applyBorder="1" applyAlignment="1">
      <alignment horizontal="center" vertical="center" wrapText="1"/>
      <protection/>
    </xf>
    <xf numFmtId="49" fontId="12" fillId="35" borderId="226" xfId="64" applyNumberFormat="1" applyFont="1" applyFill="1" applyBorder="1" applyAlignment="1">
      <alignment horizontal="center" vertical="center" wrapText="1"/>
      <protection/>
    </xf>
    <xf numFmtId="49" fontId="12" fillId="35" borderId="231" xfId="64" applyNumberFormat="1" applyFont="1" applyFill="1" applyBorder="1" applyAlignment="1">
      <alignment horizontal="center" vertical="center" wrapText="1"/>
      <protection/>
    </xf>
    <xf numFmtId="1" fontId="5" fillId="35" borderId="228" xfId="64" applyNumberFormat="1" applyFont="1" applyFill="1" applyBorder="1" applyAlignment="1">
      <alignment horizontal="center" vertical="center" wrapText="1"/>
      <protection/>
    </xf>
    <xf numFmtId="1" fontId="5" fillId="35" borderId="232" xfId="64" applyNumberFormat="1" applyFont="1" applyFill="1" applyBorder="1" applyAlignment="1">
      <alignment horizontal="center" vertical="center" wrapText="1"/>
      <protection/>
    </xf>
    <xf numFmtId="1" fontId="5" fillId="35" borderId="229" xfId="64" applyNumberFormat="1" applyFont="1" applyFill="1" applyBorder="1" applyAlignment="1">
      <alignment horizontal="center" vertical="center" wrapText="1"/>
      <protection/>
    </xf>
    <xf numFmtId="49" fontId="13" fillId="35" borderId="235" xfId="58" applyNumberFormat="1" applyFont="1" applyFill="1" applyBorder="1" applyAlignment="1">
      <alignment horizontal="center" vertical="center" wrapText="1"/>
      <protection/>
    </xf>
    <xf numFmtId="49" fontId="13" fillId="35" borderId="236" xfId="58" applyNumberFormat="1" applyFont="1" applyFill="1" applyBorder="1" applyAlignment="1">
      <alignment horizontal="center" vertical="center" wrapText="1"/>
      <protection/>
    </xf>
    <xf numFmtId="49" fontId="13" fillId="35" borderId="237" xfId="58" applyNumberFormat="1" applyFont="1" applyFill="1" applyBorder="1" applyAlignment="1">
      <alignment horizontal="center" vertical="center" wrapText="1"/>
      <protection/>
    </xf>
    <xf numFmtId="49" fontId="13" fillId="35" borderId="238" xfId="58" applyNumberFormat="1" applyFont="1" applyFill="1" applyBorder="1" applyAlignment="1">
      <alignment horizontal="center" vertical="center" wrapText="1"/>
      <protection/>
    </xf>
    <xf numFmtId="49" fontId="16" fillId="35" borderId="239" xfId="58" applyNumberFormat="1" applyFont="1" applyFill="1" applyBorder="1" applyAlignment="1">
      <alignment horizontal="center" vertical="center" wrapText="1"/>
      <protection/>
    </xf>
    <xf numFmtId="0" fontId="29" fillId="0" borderId="240" xfId="58" applyFont="1" applyBorder="1" applyAlignment="1">
      <alignment horizontal="center" vertical="center" wrapText="1"/>
      <protection/>
    </xf>
    <xf numFmtId="49" fontId="13" fillId="35" borderId="241" xfId="58" applyNumberFormat="1" applyFont="1" applyFill="1" applyBorder="1" applyAlignment="1">
      <alignment horizontal="center" vertical="center" wrapText="1"/>
      <protection/>
    </xf>
    <xf numFmtId="49" fontId="13" fillId="35" borderId="242" xfId="58" applyNumberFormat="1" applyFont="1" applyFill="1" applyBorder="1" applyAlignment="1">
      <alignment horizontal="center" vertical="center" wrapText="1"/>
      <protection/>
    </xf>
    <xf numFmtId="37" fontId="32" fillId="39" borderId="111" xfId="47" applyNumberFormat="1" applyFont="1" applyFill="1" applyBorder="1" applyAlignment="1">
      <alignment horizontal="center"/>
    </xf>
    <xf numFmtId="37" fontId="32" fillId="39" borderId="110" xfId="47" applyNumberFormat="1" applyFont="1" applyFill="1" applyBorder="1" applyAlignment="1">
      <alignment horizontal="center"/>
    </xf>
    <xf numFmtId="0" fontId="19" fillId="35" borderId="36" xfId="58" applyFont="1" applyFill="1" applyBorder="1" applyAlignment="1">
      <alignment horizontal="center" vertical="center"/>
      <protection/>
    </xf>
    <xf numFmtId="0" fontId="19" fillId="35" borderId="102" xfId="58" applyFont="1" applyFill="1" applyBorder="1" applyAlignment="1">
      <alignment horizontal="center" vertical="center"/>
      <protection/>
    </xf>
    <xf numFmtId="0" fontId="19" fillId="35" borderId="35" xfId="58" applyFont="1" applyFill="1" applyBorder="1" applyAlignment="1">
      <alignment horizontal="center" vertical="center"/>
      <protection/>
    </xf>
    <xf numFmtId="1" fontId="13" fillId="35" borderId="243" xfId="58" applyNumberFormat="1" applyFont="1" applyFill="1" applyBorder="1" applyAlignment="1">
      <alignment horizontal="center" vertical="center" wrapText="1"/>
      <protection/>
    </xf>
    <xf numFmtId="0" fontId="14" fillId="35" borderId="244" xfId="58" applyFont="1" applyFill="1" applyBorder="1" applyAlignment="1">
      <alignment vertical="center"/>
      <protection/>
    </xf>
    <xf numFmtId="0" fontId="14" fillId="35" borderId="245" xfId="58" applyFont="1" applyFill="1" applyBorder="1" applyAlignment="1">
      <alignment vertical="center"/>
      <protection/>
    </xf>
    <xf numFmtId="0" fontId="14" fillId="35" borderId="246" xfId="58" applyFont="1" applyFill="1" applyBorder="1" applyAlignment="1">
      <alignment vertical="center"/>
      <protection/>
    </xf>
    <xf numFmtId="1" fontId="16" fillId="35" borderId="247" xfId="58" applyNumberFormat="1" applyFont="1" applyFill="1" applyBorder="1" applyAlignment="1">
      <alignment horizontal="center" vertical="center" wrapText="1"/>
      <protection/>
    </xf>
    <xf numFmtId="1" fontId="16" fillId="35" borderId="248" xfId="58" applyNumberFormat="1" applyFont="1" applyFill="1" applyBorder="1" applyAlignment="1">
      <alignment horizontal="center" vertical="center" wrapText="1"/>
      <protection/>
    </xf>
    <xf numFmtId="0" fontId="28" fillId="35" borderId="249" xfId="58" applyFont="1" applyFill="1" applyBorder="1" applyAlignment="1">
      <alignment horizontal="center" vertical="center" wrapText="1"/>
      <protection/>
    </xf>
    <xf numFmtId="49" fontId="16" fillId="35" borderId="45" xfId="58" applyNumberFormat="1" applyFont="1" applyFill="1" applyBorder="1" applyAlignment="1">
      <alignment horizontal="center" vertical="center" wrapText="1"/>
      <protection/>
    </xf>
    <xf numFmtId="49" fontId="16" fillId="35" borderId="43" xfId="58" applyNumberFormat="1" applyFont="1" applyFill="1" applyBorder="1" applyAlignment="1">
      <alignment horizontal="center" vertical="center" wrapText="1"/>
      <protection/>
    </xf>
    <xf numFmtId="49" fontId="16" fillId="35" borderId="250" xfId="58" applyNumberFormat="1" applyFont="1" applyFill="1" applyBorder="1" applyAlignment="1">
      <alignment horizontal="center" vertical="center" wrapText="1"/>
      <protection/>
    </xf>
    <xf numFmtId="49" fontId="13" fillId="35" borderId="251" xfId="58" applyNumberFormat="1" applyFont="1" applyFill="1" applyBorder="1" applyAlignment="1">
      <alignment horizontal="center" vertical="center" wrapText="1"/>
      <protection/>
    </xf>
    <xf numFmtId="0" fontId="16" fillId="35" borderId="14" xfId="58" applyFont="1" applyFill="1" applyBorder="1" applyAlignment="1">
      <alignment horizontal="center" vertical="center"/>
      <protection/>
    </xf>
    <xf numFmtId="0" fontId="16" fillId="35" borderId="11" xfId="58" applyFont="1" applyFill="1" applyBorder="1" applyAlignment="1">
      <alignment horizontal="center" vertical="center"/>
      <protection/>
    </xf>
    <xf numFmtId="0" fontId="16" fillId="35" borderId="13" xfId="58" applyFont="1" applyFill="1" applyBorder="1" applyAlignment="1">
      <alignment horizontal="center" vertical="center"/>
      <protection/>
    </xf>
    <xf numFmtId="49" fontId="16" fillId="35" borderId="231" xfId="58" applyNumberFormat="1" applyFont="1" applyFill="1" applyBorder="1" applyAlignment="1">
      <alignment horizontal="center" vertical="center" wrapText="1"/>
      <protection/>
    </xf>
    <xf numFmtId="0" fontId="17" fillId="35" borderId="74" xfId="58" applyFont="1" applyFill="1" applyBorder="1" applyAlignment="1">
      <alignment horizontal="center"/>
      <protection/>
    </xf>
    <xf numFmtId="0" fontId="17" fillId="35" borderId="252" xfId="58" applyFont="1" applyFill="1" applyBorder="1" applyAlignment="1">
      <alignment horizontal="center"/>
      <protection/>
    </xf>
    <xf numFmtId="0" fontId="17" fillId="35" borderId="113" xfId="58" applyFont="1" applyFill="1" applyBorder="1" applyAlignment="1">
      <alignment horizontal="center"/>
      <protection/>
    </xf>
    <xf numFmtId="0" fontId="17" fillId="35" borderId="253" xfId="58" applyFont="1" applyFill="1" applyBorder="1" applyAlignment="1">
      <alignment horizontal="center"/>
      <protection/>
    </xf>
    <xf numFmtId="0" fontId="17" fillId="35" borderId="254" xfId="58" applyFont="1" applyFill="1" applyBorder="1" applyAlignment="1">
      <alignment horizontal="center"/>
      <protection/>
    </xf>
    <xf numFmtId="0" fontId="33" fillId="35" borderId="18" xfId="58" applyFont="1" applyFill="1" applyBorder="1" applyAlignment="1">
      <alignment horizontal="center" vertical="center"/>
      <protection/>
    </xf>
    <xf numFmtId="0" fontId="33" fillId="35" borderId="0" xfId="58" applyFont="1" applyFill="1" applyBorder="1" applyAlignment="1">
      <alignment horizontal="center" vertical="center"/>
      <protection/>
    </xf>
    <xf numFmtId="0" fontId="33" fillId="35" borderId="17" xfId="58" applyFont="1" applyFill="1" applyBorder="1" applyAlignment="1">
      <alignment horizontal="center" vertical="center"/>
      <protection/>
    </xf>
    <xf numFmtId="1" fontId="13" fillId="35" borderId="228" xfId="64" applyNumberFormat="1" applyFont="1" applyFill="1" applyBorder="1" applyAlignment="1">
      <alignment horizontal="center" vertical="center" wrapText="1"/>
      <protection/>
    </xf>
    <xf numFmtId="1" fontId="13" fillId="35" borderId="232" xfId="64" applyNumberFormat="1" applyFont="1" applyFill="1" applyBorder="1" applyAlignment="1">
      <alignment horizontal="center" vertical="center" wrapText="1"/>
      <protection/>
    </xf>
    <xf numFmtId="1" fontId="13" fillId="35" borderId="229" xfId="64" applyNumberFormat="1" applyFont="1" applyFill="1" applyBorder="1" applyAlignment="1">
      <alignment horizontal="center" vertical="center" wrapText="1"/>
      <protection/>
    </xf>
    <xf numFmtId="0" fontId="33" fillId="35" borderId="23" xfId="65" applyFont="1" applyFill="1" applyBorder="1" applyAlignment="1">
      <alignment horizontal="center" vertical="center"/>
      <protection/>
    </xf>
    <xf numFmtId="0" fontId="33" fillId="35" borderId="20" xfId="65" applyFont="1" applyFill="1" applyBorder="1" applyAlignment="1">
      <alignment horizontal="center" vertical="center"/>
      <protection/>
    </xf>
    <xf numFmtId="0" fontId="33" fillId="35" borderId="22" xfId="65" applyFont="1" applyFill="1" applyBorder="1" applyAlignment="1">
      <alignment horizontal="center" vertical="center"/>
      <protection/>
    </xf>
    <xf numFmtId="0" fontId="12" fillId="35" borderId="111" xfId="64" applyFont="1" applyFill="1" applyBorder="1" applyAlignment="1">
      <alignment horizontal="center"/>
      <protection/>
    </xf>
    <xf numFmtId="0" fontId="12" fillId="35" borderId="226" xfId="64" applyFont="1" applyFill="1" applyBorder="1" applyAlignment="1">
      <alignment horizontal="center"/>
      <protection/>
    </xf>
    <xf numFmtId="0" fontId="12" fillId="35" borderId="25" xfId="64" applyFont="1" applyFill="1" applyBorder="1" applyAlignment="1">
      <alignment horizontal="center"/>
      <protection/>
    </xf>
    <xf numFmtId="0" fontId="12" fillId="35" borderId="227" xfId="64" applyFont="1" applyFill="1" applyBorder="1" applyAlignment="1">
      <alignment horizontal="center"/>
      <protection/>
    </xf>
    <xf numFmtId="0" fontId="12" fillId="35" borderId="110" xfId="64" applyFont="1" applyFill="1" applyBorder="1" applyAlignment="1">
      <alignment horizontal="center"/>
      <protection/>
    </xf>
    <xf numFmtId="0" fontId="33" fillId="35" borderId="36" xfId="65" applyFont="1" applyFill="1" applyBorder="1" applyAlignment="1">
      <alignment horizontal="center" vertical="center"/>
      <protection/>
    </xf>
    <xf numFmtId="0" fontId="33" fillId="35" borderId="102" xfId="65" applyFont="1" applyFill="1" applyBorder="1" applyAlignment="1">
      <alignment horizontal="center" vertical="center"/>
      <protection/>
    </xf>
    <xf numFmtId="0" fontId="33" fillId="35" borderId="35" xfId="65" applyFont="1" applyFill="1" applyBorder="1" applyAlignment="1">
      <alignment horizontal="center" vertical="center"/>
      <protection/>
    </xf>
    <xf numFmtId="1" fontId="13" fillId="35" borderId="28" xfId="64" applyNumberFormat="1" applyFont="1" applyFill="1" applyBorder="1" applyAlignment="1">
      <alignment horizontal="center" vertical="center" wrapText="1"/>
      <protection/>
    </xf>
    <xf numFmtId="1" fontId="13" fillId="35" borderId="18" xfId="64" applyNumberFormat="1" applyFont="1" applyFill="1" applyBorder="1" applyAlignment="1">
      <alignment horizontal="center" vertical="center" wrapText="1"/>
      <protection/>
    </xf>
    <xf numFmtId="1" fontId="13" fillId="35" borderId="23" xfId="64" applyNumberFormat="1" applyFont="1" applyFill="1" applyBorder="1" applyAlignment="1">
      <alignment horizontal="center" vertical="center" wrapText="1"/>
      <protection/>
    </xf>
    <xf numFmtId="37" fontId="34" fillId="39" borderId="111" xfId="46" applyNumberFormat="1" applyFont="1" applyFill="1" applyBorder="1" applyAlignment="1" applyProtection="1">
      <alignment horizontal="center"/>
      <protection/>
    </xf>
    <xf numFmtId="37" fontId="34" fillId="39" borderId="226" xfId="46" applyNumberFormat="1" applyFont="1" applyFill="1" applyBorder="1" applyAlignment="1" applyProtection="1">
      <alignment horizontal="center"/>
      <protection/>
    </xf>
    <xf numFmtId="37" fontId="34" fillId="39" borderId="110" xfId="46" applyNumberFormat="1" applyFont="1" applyFill="1" applyBorder="1" applyAlignment="1" applyProtection="1">
      <alignment horizontal="center"/>
      <protection/>
    </xf>
    <xf numFmtId="0" fontId="13" fillId="35" borderId="111" xfId="64" applyFont="1" applyFill="1" applyBorder="1" applyAlignment="1">
      <alignment horizontal="center" vertical="center"/>
      <protection/>
    </xf>
    <xf numFmtId="0" fontId="13" fillId="35" borderId="226" xfId="64" applyFont="1" applyFill="1" applyBorder="1" applyAlignment="1">
      <alignment horizontal="center" vertical="center"/>
      <protection/>
    </xf>
    <xf numFmtId="0" fontId="13" fillId="35" borderId="25" xfId="64" applyFont="1" applyFill="1" applyBorder="1" applyAlignment="1">
      <alignment horizontal="center" vertical="center"/>
      <protection/>
    </xf>
    <xf numFmtId="0" fontId="13" fillId="35" borderId="227" xfId="64" applyFont="1" applyFill="1" applyBorder="1" applyAlignment="1">
      <alignment horizontal="center" vertical="center"/>
      <protection/>
    </xf>
    <xf numFmtId="0" fontId="13" fillId="35" borderId="110" xfId="64" applyFont="1" applyFill="1" applyBorder="1" applyAlignment="1">
      <alignment horizontal="center" vertical="center"/>
      <protection/>
    </xf>
    <xf numFmtId="49" fontId="13" fillId="35" borderId="255" xfId="58" applyNumberFormat="1" applyFont="1" applyFill="1" applyBorder="1" applyAlignment="1">
      <alignment horizontal="center" vertical="center" wrapText="1"/>
      <protection/>
    </xf>
    <xf numFmtId="49" fontId="13" fillId="35" borderId="256" xfId="58" applyNumberFormat="1" applyFont="1" applyFill="1" applyBorder="1" applyAlignment="1">
      <alignment horizontal="center" vertical="center" wrapText="1"/>
      <protection/>
    </xf>
    <xf numFmtId="49" fontId="13" fillId="35" borderId="257" xfId="58" applyNumberFormat="1" applyFont="1" applyFill="1" applyBorder="1" applyAlignment="1">
      <alignment horizontal="center" vertical="center" wrapText="1"/>
      <protection/>
    </xf>
    <xf numFmtId="49" fontId="16" fillId="35" borderId="258" xfId="58" applyNumberFormat="1" applyFont="1" applyFill="1" applyBorder="1" applyAlignment="1">
      <alignment horizontal="center" vertical="center" wrapText="1"/>
      <protection/>
    </xf>
    <xf numFmtId="0" fontId="29" fillId="0" borderId="259" xfId="58" applyFont="1" applyBorder="1" applyAlignment="1">
      <alignment horizontal="center" vertical="center" wrapText="1"/>
      <protection/>
    </xf>
    <xf numFmtId="0" fontId="33" fillId="35" borderId="36" xfId="58" applyFont="1" applyFill="1" applyBorder="1" applyAlignment="1">
      <alignment horizontal="center" vertical="center"/>
      <protection/>
    </xf>
    <xf numFmtId="0" fontId="33" fillId="35" borderId="102" xfId="58" applyFont="1" applyFill="1" applyBorder="1" applyAlignment="1">
      <alignment horizontal="center" vertical="center"/>
      <protection/>
    </xf>
    <xf numFmtId="0" fontId="33" fillId="35" borderId="35" xfId="58" applyFont="1" applyFill="1" applyBorder="1" applyAlignment="1">
      <alignment horizontal="center" vertical="center"/>
      <protection/>
    </xf>
    <xf numFmtId="1" fontId="12" fillId="35" borderId="69" xfId="58" applyNumberFormat="1" applyFont="1" applyFill="1" applyBorder="1" applyAlignment="1">
      <alignment horizontal="center" vertical="center" wrapText="1"/>
      <protection/>
    </xf>
    <xf numFmtId="1" fontId="12" fillId="35" borderId="85" xfId="58" applyNumberFormat="1" applyFont="1" applyFill="1" applyBorder="1" applyAlignment="1">
      <alignment horizontal="center" vertical="center" wrapText="1"/>
      <protection/>
    </xf>
    <xf numFmtId="0" fontId="6" fillId="35" borderId="260" xfId="58" applyFont="1" applyFill="1" applyBorder="1" applyAlignment="1">
      <alignment horizontal="center" vertical="center" wrapText="1"/>
      <protection/>
    </xf>
    <xf numFmtId="49" fontId="13" fillId="35" borderId="68" xfId="58" applyNumberFormat="1" applyFont="1" applyFill="1" applyBorder="1" applyAlignment="1">
      <alignment horizontal="center" vertical="center" wrapText="1"/>
      <protection/>
    </xf>
    <xf numFmtId="49" fontId="13" fillId="35" borderId="261" xfId="58" applyNumberFormat="1" applyFont="1" applyFill="1" applyBorder="1" applyAlignment="1">
      <alignment horizontal="center" vertical="center" wrapText="1"/>
      <protection/>
    </xf>
    <xf numFmtId="1" fontId="13" fillId="35" borderId="65" xfId="58" applyNumberFormat="1" applyFont="1" applyFill="1" applyBorder="1" applyAlignment="1">
      <alignment horizontal="center" vertical="center" wrapText="1"/>
      <protection/>
    </xf>
    <xf numFmtId="1" fontId="13" fillId="35" borderId="71" xfId="58" applyNumberFormat="1" applyFont="1" applyFill="1" applyBorder="1" applyAlignment="1">
      <alignment horizontal="center" vertical="center" wrapText="1"/>
      <protection/>
    </xf>
    <xf numFmtId="0" fontId="14" fillId="35" borderId="219" xfId="58" applyFont="1" applyFill="1" applyBorder="1" applyAlignment="1">
      <alignment horizontal="center" vertical="center" wrapText="1"/>
      <protection/>
    </xf>
    <xf numFmtId="0" fontId="16" fillId="35" borderId="18" xfId="58" applyFont="1" applyFill="1" applyBorder="1" applyAlignment="1">
      <alignment horizontal="center" vertical="center"/>
      <protection/>
    </xf>
    <xf numFmtId="0" fontId="16" fillId="35" borderId="0" xfId="58" applyFont="1" applyFill="1" applyBorder="1" applyAlignment="1">
      <alignment horizontal="center" vertical="center"/>
      <protection/>
    </xf>
    <xf numFmtId="0" fontId="16" fillId="35" borderId="17" xfId="58" applyFont="1" applyFill="1" applyBorder="1" applyAlignment="1">
      <alignment horizontal="center" vertical="center"/>
      <protection/>
    </xf>
    <xf numFmtId="1" fontId="12" fillId="35" borderId="89" xfId="58" applyNumberFormat="1" applyFont="1" applyFill="1" applyBorder="1" applyAlignment="1">
      <alignment horizontal="center" vertical="center" wrapText="1"/>
      <protection/>
    </xf>
    <xf numFmtId="1" fontId="12" fillId="35" borderId="100" xfId="58" applyNumberFormat="1" applyFont="1" applyFill="1" applyBorder="1" applyAlignment="1">
      <alignment horizontal="center" vertical="center" wrapText="1"/>
      <protection/>
    </xf>
    <xf numFmtId="0" fontId="6" fillId="35" borderId="55" xfId="58" applyFont="1" applyFill="1" applyBorder="1" applyAlignment="1">
      <alignment horizontal="center" vertical="center" wrapText="1"/>
      <protection/>
    </xf>
    <xf numFmtId="0" fontId="13" fillId="35" borderId="74" xfId="58" applyFont="1" applyFill="1" applyBorder="1" applyAlignment="1">
      <alignment horizontal="center"/>
      <protection/>
    </xf>
    <xf numFmtId="0" fontId="13" fillId="35" borderId="252" xfId="58" applyFont="1" applyFill="1" applyBorder="1" applyAlignment="1">
      <alignment horizontal="center"/>
      <protection/>
    </xf>
    <xf numFmtId="0" fontId="13" fillId="35" borderId="113" xfId="58" applyFont="1" applyFill="1" applyBorder="1" applyAlignment="1">
      <alignment horizontal="center"/>
      <protection/>
    </xf>
    <xf numFmtId="0" fontId="13" fillId="35" borderId="75" xfId="58" applyFont="1" applyFill="1" applyBorder="1" applyAlignment="1">
      <alignment horizontal="center"/>
      <protection/>
    </xf>
    <xf numFmtId="0" fontId="13" fillId="35" borderId="253" xfId="58" applyFont="1" applyFill="1" applyBorder="1" applyAlignment="1">
      <alignment horizontal="center"/>
      <protection/>
    </xf>
    <xf numFmtId="49" fontId="16" fillId="35" borderId="68" xfId="58" applyNumberFormat="1" applyFont="1" applyFill="1" applyBorder="1" applyAlignment="1">
      <alignment horizontal="center" vertical="center" wrapText="1"/>
      <protection/>
    </xf>
    <xf numFmtId="49" fontId="16" fillId="35" borderId="261" xfId="58" applyNumberFormat="1" applyFont="1" applyFill="1" applyBorder="1" applyAlignment="1">
      <alignment horizontal="center" vertical="center" wrapText="1"/>
      <protection/>
    </xf>
    <xf numFmtId="1" fontId="17" fillId="35" borderId="243" xfId="58" applyNumberFormat="1" applyFont="1" applyFill="1" applyBorder="1" applyAlignment="1">
      <alignment horizontal="center" vertical="center" wrapText="1"/>
      <protection/>
    </xf>
    <xf numFmtId="0" fontId="30" fillId="35" borderId="244" xfId="58" applyFont="1" applyFill="1" applyBorder="1" applyAlignment="1">
      <alignment vertical="center"/>
      <protection/>
    </xf>
    <xf numFmtId="0" fontId="30" fillId="35" borderId="245" xfId="58" applyFont="1" applyFill="1" applyBorder="1" applyAlignment="1">
      <alignment vertical="center"/>
      <protection/>
    </xf>
    <xf numFmtId="0" fontId="30" fillId="35" borderId="246" xfId="58" applyFont="1" applyFill="1" applyBorder="1" applyAlignment="1">
      <alignment vertical="center"/>
      <protection/>
    </xf>
    <xf numFmtId="49" fontId="16" fillId="35" borderId="262" xfId="58" applyNumberFormat="1" applyFont="1" applyFill="1" applyBorder="1" applyAlignment="1">
      <alignment horizontal="center" vertical="center" wrapText="1"/>
      <protection/>
    </xf>
    <xf numFmtId="1" fontId="16" fillId="35" borderId="243" xfId="58" applyNumberFormat="1" applyFont="1" applyFill="1" applyBorder="1" applyAlignment="1">
      <alignment horizontal="center" vertical="center" wrapText="1"/>
      <protection/>
    </xf>
    <xf numFmtId="0" fontId="28" fillId="35" borderId="244" xfId="58" applyFont="1" applyFill="1" applyBorder="1" applyAlignment="1">
      <alignment vertical="center"/>
      <protection/>
    </xf>
    <xf numFmtId="0" fontId="28" fillId="35" borderId="245" xfId="58" applyFont="1" applyFill="1" applyBorder="1" applyAlignment="1">
      <alignment vertical="center"/>
      <protection/>
    </xf>
    <xf numFmtId="0" fontId="28" fillId="35" borderId="246" xfId="58" applyFont="1" applyFill="1" applyBorder="1" applyAlignment="1">
      <alignment vertical="center"/>
      <protection/>
    </xf>
    <xf numFmtId="37" fontId="42" fillId="39" borderId="111" xfId="47" applyNumberFormat="1" applyFont="1" applyFill="1" applyBorder="1" applyAlignment="1">
      <alignment horizontal="center"/>
    </xf>
    <xf numFmtId="37" fontId="42" fillId="39" borderId="110" xfId="47" applyNumberFormat="1" applyFont="1" applyFill="1" applyBorder="1" applyAlignment="1">
      <alignment horizontal="center"/>
    </xf>
    <xf numFmtId="49" fontId="16" fillId="35" borderId="111" xfId="58" applyNumberFormat="1" applyFont="1" applyFill="1" applyBorder="1" applyAlignment="1">
      <alignment horizontal="center" vertical="center" wrapText="1"/>
      <protection/>
    </xf>
    <xf numFmtId="49" fontId="16" fillId="35" borderId="226" xfId="58" applyNumberFormat="1" applyFont="1" applyFill="1" applyBorder="1" applyAlignment="1">
      <alignment horizontal="center" vertical="center" wrapText="1"/>
      <protection/>
    </xf>
    <xf numFmtId="49" fontId="16" fillId="35" borderId="110" xfId="58" applyNumberFormat="1" applyFont="1" applyFill="1" applyBorder="1" applyAlignment="1">
      <alignment horizontal="center" vertical="center" wrapText="1"/>
      <protection/>
    </xf>
    <xf numFmtId="49" fontId="16" fillId="35" borderId="263" xfId="58" applyNumberFormat="1" applyFont="1" applyFill="1" applyBorder="1" applyAlignment="1">
      <alignment horizontal="center" vertical="center" wrapText="1"/>
      <protection/>
    </xf>
    <xf numFmtId="1" fontId="16" fillId="35" borderId="264" xfId="58" applyNumberFormat="1" applyFont="1" applyFill="1" applyBorder="1" applyAlignment="1">
      <alignment horizontal="center" vertical="center" wrapText="1"/>
      <protection/>
    </xf>
    <xf numFmtId="1" fontId="16" fillId="35" borderId="86" xfId="58" applyNumberFormat="1" applyFont="1" applyFill="1" applyBorder="1" applyAlignment="1">
      <alignment horizontal="center" vertical="center" wrapText="1"/>
      <protection/>
    </xf>
    <xf numFmtId="1" fontId="16" fillId="35" borderId="265" xfId="58" applyNumberFormat="1" applyFont="1" applyFill="1" applyBorder="1" applyAlignment="1">
      <alignment horizontal="center" vertical="center" wrapText="1"/>
      <protection/>
    </xf>
    <xf numFmtId="0" fontId="17" fillId="35" borderId="266" xfId="58" applyFont="1" applyFill="1" applyBorder="1" applyAlignment="1">
      <alignment horizontal="center"/>
      <protection/>
    </xf>
    <xf numFmtId="0" fontId="17" fillId="35" borderId="73" xfId="58" applyFont="1" applyFill="1" applyBorder="1" applyAlignment="1">
      <alignment horizontal="center"/>
      <protection/>
    </xf>
    <xf numFmtId="0" fontId="17" fillId="35" borderId="267" xfId="58" applyFont="1" applyFill="1" applyBorder="1" applyAlignment="1">
      <alignment horizontal="center"/>
      <protection/>
    </xf>
    <xf numFmtId="0" fontId="17" fillId="35" borderId="268" xfId="58" applyFont="1" applyFill="1" applyBorder="1" applyAlignment="1">
      <alignment horizontal="center"/>
      <protection/>
    </xf>
    <xf numFmtId="1" fontId="16" fillId="35" borderId="269" xfId="58" applyNumberFormat="1" applyFont="1" applyFill="1" applyBorder="1" applyAlignment="1">
      <alignment horizontal="center" vertical="center" wrapText="1"/>
      <protection/>
    </xf>
    <xf numFmtId="1" fontId="16" fillId="35" borderId="270" xfId="58" applyNumberFormat="1" applyFont="1" applyFill="1" applyBorder="1" applyAlignment="1">
      <alignment horizontal="center" vertical="center" wrapText="1"/>
      <protection/>
    </xf>
    <xf numFmtId="49" fontId="16" fillId="35" borderId="240" xfId="58" applyNumberFormat="1" applyFont="1" applyFill="1" applyBorder="1" applyAlignment="1">
      <alignment horizontal="center" vertical="center" wrapText="1"/>
      <protection/>
    </xf>
    <xf numFmtId="49" fontId="13" fillId="35" borderId="271" xfId="58" applyNumberFormat="1" applyFont="1" applyFill="1" applyBorder="1" applyAlignment="1">
      <alignment horizontal="center" vertical="center" wrapText="1"/>
      <protection/>
    </xf>
    <xf numFmtId="10" fontId="3" fillId="0" borderId="203" xfId="58" applyNumberFormat="1" applyFont="1" applyFill="1" applyBorder="1" applyAlignment="1">
      <alignment horizontal="right"/>
      <protection/>
    </xf>
    <xf numFmtId="10" fontId="3" fillId="0" borderId="199" xfId="58" applyNumberFormat="1" applyFont="1" applyFill="1" applyBorder="1" applyAlignment="1">
      <alignment horizontal="right"/>
      <protection/>
    </xf>
    <xf numFmtId="3" fontId="3" fillId="0" borderId="272" xfId="58" applyNumberFormat="1" applyFont="1" applyFill="1" applyBorder="1">
      <alignment/>
      <protection/>
    </xf>
    <xf numFmtId="10" fontId="3" fillId="0" borderId="199" xfId="58" applyNumberFormat="1" applyFont="1" applyFill="1" applyBorder="1">
      <alignment/>
      <protection/>
    </xf>
    <xf numFmtId="0" fontId="6" fillId="0" borderId="273" xfId="58" applyFont="1" applyFill="1" applyBorder="1">
      <alignment/>
      <protection/>
    </xf>
    <xf numFmtId="0" fontId="6" fillId="0" borderId="274" xfId="58" applyFont="1" applyFill="1" applyBorder="1">
      <alignment/>
      <protection/>
    </xf>
    <xf numFmtId="3" fontId="6" fillId="0" borderId="275" xfId="58" applyNumberFormat="1" applyFont="1" applyFill="1" applyBorder="1">
      <alignment/>
      <protection/>
    </xf>
    <xf numFmtId="3" fontId="6" fillId="0" borderId="276" xfId="58" applyNumberFormat="1" applyFont="1" applyFill="1" applyBorder="1">
      <alignment/>
      <protection/>
    </xf>
    <xf numFmtId="3" fontId="6" fillId="0" borderId="277" xfId="58" applyNumberFormat="1" applyFont="1" applyFill="1" applyBorder="1">
      <alignment/>
      <protection/>
    </xf>
    <xf numFmtId="3" fontId="12" fillId="0" borderId="278" xfId="58" applyNumberFormat="1" applyFont="1" applyFill="1" applyBorder="1">
      <alignment/>
      <protection/>
    </xf>
    <xf numFmtId="10" fontId="6" fillId="0" borderId="279" xfId="58" applyNumberFormat="1" applyFont="1" applyFill="1" applyBorder="1">
      <alignment/>
      <protection/>
    </xf>
    <xf numFmtId="3" fontId="6" fillId="0" borderId="280" xfId="58" applyNumberFormat="1" applyFont="1" applyFill="1" applyBorder="1">
      <alignment/>
      <protection/>
    </xf>
    <xf numFmtId="10" fontId="6" fillId="0" borderId="279" xfId="58" applyNumberFormat="1" applyFont="1" applyFill="1" applyBorder="1" applyAlignment="1">
      <alignment horizontal="right"/>
      <protection/>
    </xf>
    <xf numFmtId="10" fontId="6" fillId="0" borderId="281" xfId="58" applyNumberFormat="1" applyFont="1" applyFill="1" applyBorder="1" applyAlignment="1">
      <alignment horizontal="right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_Cuadro 1.1 Comportamiento pasajeros y carga MARZO 2009" xfId="61"/>
    <cellStyle name="Normal_Cuadro 1.1 Comportamiento pasajeros y carga MARZO 2009 2" xfId="62"/>
    <cellStyle name="Normal_CUADRO 1.1 DEFINITIVO" xfId="63"/>
    <cellStyle name="Normal_CUADRO 1.2. PAX NACIONAL POR EMPRESA MAR 2009" xfId="64"/>
    <cellStyle name="Normal_CUADRO 1.6 PAX NACIONALES PRINCIPALES RUTAS MAR 200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dxfs count="96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3276600</xdr:colOff>
      <xdr:row>1</xdr:row>
      <xdr:rowOff>38100</xdr:rowOff>
    </xdr:from>
    <xdr:to>
      <xdr:col>2</xdr:col>
      <xdr:colOff>4457700</xdr:colOff>
      <xdr:row>6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66675"/>
          <a:ext cx="1181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84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11.421875" defaultRowHeight="15"/>
  <cols>
    <col min="1" max="1" width="1.8515625" style="223" customWidth="1"/>
    <col min="2" max="2" width="14.421875" style="223" customWidth="1"/>
    <col min="3" max="3" width="67.421875" style="223" customWidth="1"/>
    <col min="4" max="4" width="2.140625" style="223" customWidth="1"/>
    <col min="5" max="16384" width="11.421875" style="223" customWidth="1"/>
  </cols>
  <sheetData>
    <row r="1" ht="2.25" customHeight="1" thickBot="1">
      <c r="B1" s="222"/>
    </row>
    <row r="2" spans="2:3" ht="11.25" customHeight="1" thickTop="1">
      <c r="B2" s="509"/>
      <c r="C2" s="510"/>
    </row>
    <row r="3" spans="2:3" ht="21.75" customHeight="1">
      <c r="B3" s="511" t="s">
        <v>69</v>
      </c>
      <c r="C3" s="512"/>
    </row>
    <row r="4" spans="2:3" ht="18" customHeight="1">
      <c r="B4" s="513" t="s">
        <v>70</v>
      </c>
      <c r="C4" s="512"/>
    </row>
    <row r="5" spans="2:3" ht="18" customHeight="1">
      <c r="B5" s="514" t="s">
        <v>71</v>
      </c>
      <c r="C5" s="512"/>
    </row>
    <row r="6" spans="2:3" ht="9" customHeight="1">
      <c r="B6" s="511"/>
      <c r="C6" s="512"/>
    </row>
    <row r="7" spans="2:3" ht="3" customHeight="1">
      <c r="B7" s="515"/>
      <c r="C7" s="516"/>
    </row>
    <row r="8" spans="2:5" ht="24">
      <c r="B8" s="537" t="s">
        <v>150</v>
      </c>
      <c r="C8" s="538"/>
      <c r="E8" s="224"/>
    </row>
    <row r="9" spans="2:5" ht="23.25">
      <c r="B9" s="539" t="s">
        <v>36</v>
      </c>
      <c r="C9" s="540"/>
      <c r="E9" s="224"/>
    </row>
    <row r="10" spans="2:3" ht="18.75" customHeight="1">
      <c r="B10" s="541" t="s">
        <v>72</v>
      </c>
      <c r="C10" s="542"/>
    </row>
    <row r="11" spans="2:3" ht="4.5" customHeight="1" thickBot="1">
      <c r="B11" s="517"/>
      <c r="C11" s="518"/>
    </row>
    <row r="12" spans="2:3" ht="19.5" customHeight="1" thickBot="1" thickTop="1">
      <c r="B12" s="524" t="s">
        <v>73</v>
      </c>
      <c r="C12" s="525" t="s">
        <v>130</v>
      </c>
    </row>
    <row r="13" spans="2:3" ht="19.5" customHeight="1" thickTop="1">
      <c r="B13" s="225" t="s">
        <v>74</v>
      </c>
      <c r="C13" s="226" t="s">
        <v>75</v>
      </c>
    </row>
    <row r="14" spans="2:3" ht="19.5" customHeight="1">
      <c r="B14" s="519" t="s">
        <v>76</v>
      </c>
      <c r="C14" s="520" t="s">
        <v>77</v>
      </c>
    </row>
    <row r="15" spans="2:3" ht="19.5" customHeight="1">
      <c r="B15" s="227" t="s">
        <v>78</v>
      </c>
      <c r="C15" s="228" t="s">
        <v>79</v>
      </c>
    </row>
    <row r="16" spans="2:3" ht="19.5" customHeight="1">
      <c r="B16" s="519" t="s">
        <v>80</v>
      </c>
      <c r="C16" s="520" t="s">
        <v>81</v>
      </c>
    </row>
    <row r="17" spans="2:3" ht="19.5" customHeight="1">
      <c r="B17" s="227" t="s">
        <v>82</v>
      </c>
      <c r="C17" s="228" t="s">
        <v>83</v>
      </c>
    </row>
    <row r="18" spans="2:3" ht="19.5" customHeight="1">
      <c r="B18" s="519" t="s">
        <v>84</v>
      </c>
      <c r="C18" s="520" t="s">
        <v>85</v>
      </c>
    </row>
    <row r="19" spans="2:3" ht="19.5" customHeight="1">
      <c r="B19" s="227" t="s">
        <v>86</v>
      </c>
      <c r="C19" s="228" t="s">
        <v>87</v>
      </c>
    </row>
    <row r="20" spans="2:3" ht="19.5" customHeight="1">
      <c r="B20" s="519" t="s">
        <v>88</v>
      </c>
      <c r="C20" s="520" t="s">
        <v>89</v>
      </c>
    </row>
    <row r="21" spans="2:3" ht="19.5" customHeight="1">
      <c r="B21" s="227" t="s">
        <v>90</v>
      </c>
      <c r="C21" s="228" t="s">
        <v>91</v>
      </c>
    </row>
    <row r="22" spans="2:3" ht="19.5" customHeight="1">
      <c r="B22" s="519" t="s">
        <v>92</v>
      </c>
      <c r="C22" s="520" t="s">
        <v>93</v>
      </c>
    </row>
    <row r="23" spans="2:3" ht="20.25" customHeight="1">
      <c r="B23" s="227" t="s">
        <v>94</v>
      </c>
      <c r="C23" s="228" t="s">
        <v>95</v>
      </c>
    </row>
    <row r="24" spans="2:3" ht="20.25" customHeight="1">
      <c r="B24" s="519" t="s">
        <v>96</v>
      </c>
      <c r="C24" s="520" t="s">
        <v>97</v>
      </c>
    </row>
    <row r="25" spans="2:3" ht="20.25" customHeight="1">
      <c r="B25" s="227" t="s">
        <v>98</v>
      </c>
      <c r="C25" s="229" t="s">
        <v>99</v>
      </c>
    </row>
    <row r="26" spans="2:3" ht="20.25" customHeight="1">
      <c r="B26" s="519" t="s">
        <v>100</v>
      </c>
      <c r="C26" s="521" t="s">
        <v>101</v>
      </c>
    </row>
    <row r="27" spans="2:4" ht="20.25" customHeight="1">
      <c r="B27" s="227" t="s">
        <v>111</v>
      </c>
      <c r="C27" s="228" t="s">
        <v>123</v>
      </c>
      <c r="D27" s="254"/>
    </row>
    <row r="28" spans="2:4" ht="20.25" customHeight="1">
      <c r="B28" s="519" t="s">
        <v>112</v>
      </c>
      <c r="C28" s="520" t="s">
        <v>124</v>
      </c>
      <c r="D28" s="254"/>
    </row>
    <row r="29" spans="2:4" ht="20.25" customHeight="1">
      <c r="B29" s="227" t="s">
        <v>113</v>
      </c>
      <c r="C29" s="229" t="s">
        <v>125</v>
      </c>
      <c r="D29" s="254"/>
    </row>
    <row r="30" spans="2:4" ht="20.25" customHeight="1" thickBot="1">
      <c r="B30" s="522" t="s">
        <v>114</v>
      </c>
      <c r="C30" s="523" t="s">
        <v>126</v>
      </c>
      <c r="D30" s="254"/>
    </row>
    <row r="31" s="330" customFormat="1" ht="15" customHeight="1" thickTop="1"/>
    <row r="32" s="330" customFormat="1" ht="13.5">
      <c r="B32" s="331"/>
    </row>
    <row r="33" s="330" customFormat="1" ht="12.75"/>
    <row r="34" s="330" customFormat="1" ht="12.75"/>
    <row r="35" spans="1:3" ht="13.5">
      <c r="A35" s="247"/>
      <c r="B35" s="248" t="s">
        <v>131</v>
      </c>
      <c r="C35" s="247"/>
    </row>
    <row r="36" spans="1:3" ht="12.75">
      <c r="A36" s="247"/>
      <c r="B36" s="247" t="s">
        <v>132</v>
      </c>
      <c r="C36" s="247"/>
    </row>
    <row r="37" spans="1:3" ht="12.75">
      <c r="A37" s="247"/>
      <c r="B37" s="247"/>
      <c r="C37" s="247"/>
    </row>
    <row r="38" spans="1:3" ht="13.5">
      <c r="A38" s="247"/>
      <c r="B38" s="248" t="s">
        <v>133</v>
      </c>
      <c r="C38" s="247"/>
    </row>
    <row r="39" spans="1:3" ht="12.75">
      <c r="A39" s="247"/>
      <c r="B39" s="247" t="s">
        <v>134</v>
      </c>
      <c r="C39" s="247"/>
    </row>
    <row r="40" spans="1:3" ht="12.75">
      <c r="A40" s="247"/>
      <c r="B40" s="247"/>
      <c r="C40" s="247"/>
    </row>
    <row r="41" spans="1:3" ht="15">
      <c r="A41" s="247"/>
      <c r="B41" s="249" t="s">
        <v>102</v>
      </c>
      <c r="C41" s="247"/>
    </row>
    <row r="42" spans="1:3" ht="13.5">
      <c r="A42" s="247"/>
      <c r="B42" s="248" t="s">
        <v>135</v>
      </c>
      <c r="C42" s="247"/>
    </row>
    <row r="43" spans="1:3" ht="13.5">
      <c r="A43" s="247"/>
      <c r="B43" s="250" t="s">
        <v>103</v>
      </c>
      <c r="C43" s="247"/>
    </row>
    <row r="44" spans="1:3" ht="12.75">
      <c r="A44" s="247"/>
      <c r="B44" s="251" t="s">
        <v>104</v>
      </c>
      <c r="C44" s="247"/>
    </row>
    <row r="45" spans="1:3" ht="12.75">
      <c r="A45" s="247"/>
      <c r="B45" s="247"/>
      <c r="C45" s="247"/>
    </row>
    <row r="46" spans="1:3" ht="12.75">
      <c r="A46" s="247"/>
      <c r="B46" s="247"/>
      <c r="C46" s="247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55"/>
  <sheetViews>
    <sheetView showGridLines="0" zoomScale="88" zoomScaleNormal="88" zoomScalePageLayoutView="0" workbookViewId="0" topLeftCell="A1">
      <selection activeCell="N9" sqref="N9:O53"/>
    </sheetView>
  </sheetViews>
  <sheetFormatPr defaultColWidth="9.140625" defaultRowHeight="15"/>
  <cols>
    <col min="1" max="1" width="15.8515625" style="132" customWidth="1"/>
    <col min="2" max="2" width="9.8515625" style="132" customWidth="1"/>
    <col min="3" max="3" width="12.00390625" style="132" customWidth="1"/>
    <col min="4" max="4" width="9.140625" style="132" bestFit="1" customWidth="1"/>
    <col min="5" max="5" width="9.7109375" style="132" bestFit="1" customWidth="1"/>
    <col min="6" max="6" width="9.7109375" style="132" customWidth="1"/>
    <col min="7" max="7" width="11.7109375" style="132" customWidth="1"/>
    <col min="8" max="8" width="9.140625" style="132" bestFit="1" customWidth="1"/>
    <col min="9" max="9" width="9.7109375" style="132" bestFit="1" customWidth="1"/>
    <col min="10" max="10" width="10.421875" style="132" customWidth="1"/>
    <col min="11" max="11" width="12.00390625" style="132" customWidth="1"/>
    <col min="12" max="12" width="9.421875" style="132" bestFit="1" customWidth="1"/>
    <col min="13" max="13" width="9.7109375" style="132" bestFit="1" customWidth="1"/>
    <col min="14" max="14" width="9.7109375" style="132" customWidth="1"/>
    <col min="15" max="15" width="11.57421875" style="132" customWidth="1"/>
    <col min="16" max="16" width="9.421875" style="132" bestFit="1" customWidth="1"/>
    <col min="17" max="17" width="10.28125" style="132" customWidth="1"/>
    <col min="18" max="16384" width="9.140625" style="132" customWidth="1"/>
  </cols>
  <sheetData>
    <row r="1" spans="14:17" ht="19.5" thickBot="1">
      <c r="N1" s="662" t="s">
        <v>26</v>
      </c>
      <c r="O1" s="663"/>
      <c r="P1" s="663"/>
      <c r="Q1" s="664"/>
    </row>
    <row r="2" ht="3.75" customHeight="1" thickBot="1"/>
    <row r="3" spans="1:17" ht="24" customHeight="1" thickTop="1">
      <c r="A3" s="656" t="s">
        <v>49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8"/>
    </row>
    <row r="4" spans="1:17" ht="23.25" customHeight="1" thickBot="1">
      <c r="A4" s="648" t="s">
        <v>36</v>
      </c>
      <c r="B4" s="649"/>
      <c r="C4" s="649"/>
      <c r="D4" s="649"/>
      <c r="E4" s="649"/>
      <c r="F4" s="649"/>
      <c r="G4" s="649"/>
      <c r="H4" s="649"/>
      <c r="I4" s="649"/>
      <c r="J4" s="649"/>
      <c r="K4" s="649"/>
      <c r="L4" s="649"/>
      <c r="M4" s="649"/>
      <c r="N4" s="649"/>
      <c r="O4" s="649"/>
      <c r="P4" s="649"/>
      <c r="Q4" s="650"/>
    </row>
    <row r="5" spans="1:17" s="136" customFormat="1" ht="20.25" customHeight="1" thickBot="1">
      <c r="A5" s="659" t="s">
        <v>136</v>
      </c>
      <c r="B5" s="665" t="s">
        <v>34</v>
      </c>
      <c r="C5" s="666"/>
      <c r="D5" s="666"/>
      <c r="E5" s="666"/>
      <c r="F5" s="667"/>
      <c r="G5" s="667"/>
      <c r="H5" s="667"/>
      <c r="I5" s="668"/>
      <c r="J5" s="666" t="s">
        <v>33</v>
      </c>
      <c r="K5" s="666"/>
      <c r="L5" s="666"/>
      <c r="M5" s="666"/>
      <c r="N5" s="666"/>
      <c r="O5" s="666"/>
      <c r="P5" s="666"/>
      <c r="Q5" s="669"/>
    </row>
    <row r="6" spans="1:17" s="323" customFormat="1" ht="28.5" customHeight="1" thickBot="1">
      <c r="A6" s="660"/>
      <c r="B6" s="591" t="s">
        <v>155</v>
      </c>
      <c r="C6" s="592"/>
      <c r="D6" s="593"/>
      <c r="E6" s="599" t="s">
        <v>32</v>
      </c>
      <c r="F6" s="591" t="s">
        <v>156</v>
      </c>
      <c r="G6" s="592"/>
      <c r="H6" s="593"/>
      <c r="I6" s="601" t="s">
        <v>31</v>
      </c>
      <c r="J6" s="591" t="s">
        <v>157</v>
      </c>
      <c r="K6" s="592"/>
      <c r="L6" s="593"/>
      <c r="M6" s="599" t="s">
        <v>32</v>
      </c>
      <c r="N6" s="591" t="s">
        <v>158</v>
      </c>
      <c r="O6" s="592"/>
      <c r="P6" s="593"/>
      <c r="Q6" s="599" t="s">
        <v>31</v>
      </c>
    </row>
    <row r="7" spans="1:17" s="135" customFormat="1" ht="22.5" customHeight="1" thickBot="1">
      <c r="A7" s="661"/>
      <c r="B7" s="103" t="s">
        <v>20</v>
      </c>
      <c r="C7" s="100" t="s">
        <v>19</v>
      </c>
      <c r="D7" s="100" t="s">
        <v>15</v>
      </c>
      <c r="E7" s="600"/>
      <c r="F7" s="103" t="s">
        <v>20</v>
      </c>
      <c r="G7" s="101" t="s">
        <v>19</v>
      </c>
      <c r="H7" s="100" t="s">
        <v>15</v>
      </c>
      <c r="I7" s="602"/>
      <c r="J7" s="103" t="s">
        <v>20</v>
      </c>
      <c r="K7" s="100" t="s">
        <v>19</v>
      </c>
      <c r="L7" s="101" t="s">
        <v>15</v>
      </c>
      <c r="M7" s="600"/>
      <c r="N7" s="102" t="s">
        <v>20</v>
      </c>
      <c r="O7" s="101" t="s">
        <v>19</v>
      </c>
      <c r="P7" s="100" t="s">
        <v>15</v>
      </c>
      <c r="Q7" s="600"/>
    </row>
    <row r="8" spans="1:17" s="134" customFormat="1" ht="18" customHeight="1" thickBot="1">
      <c r="A8" s="452" t="s">
        <v>46</v>
      </c>
      <c r="B8" s="453">
        <f>SUM(B9:B53)</f>
        <v>11490.663999999997</v>
      </c>
      <c r="C8" s="454">
        <f>SUM(C9:C53)</f>
        <v>2437.2589999999996</v>
      </c>
      <c r="D8" s="454">
        <f aca="true" t="shared" si="0" ref="D8:D13">C8+B8</f>
        <v>13927.922999999997</v>
      </c>
      <c r="E8" s="486">
        <f aca="true" t="shared" si="1" ref="E8:E13">D8/$D$8</f>
        <v>1</v>
      </c>
      <c r="F8" s="454">
        <f>SUM(F9:F53)</f>
        <v>11848.562999999995</v>
      </c>
      <c r="G8" s="454">
        <f>SUM(G9:G53)</f>
        <v>2141.459</v>
      </c>
      <c r="H8" s="454">
        <f aca="true" t="shared" si="2" ref="H8:H13">G8+F8</f>
        <v>13990.021999999994</v>
      </c>
      <c r="I8" s="487">
        <f aca="true" t="shared" si="3" ref="I8:I13">(D8/H8-1)</f>
        <v>-0.004438806457916722</v>
      </c>
      <c r="J8" s="455">
        <f>SUM(J9:J53)</f>
        <v>23320.658</v>
      </c>
      <c r="K8" s="454">
        <f>SUM(K9:K53)</f>
        <v>3628.4719999999916</v>
      </c>
      <c r="L8" s="454">
        <f aca="true" t="shared" si="4" ref="L8:L13">K8+J8</f>
        <v>26949.12999999999</v>
      </c>
      <c r="M8" s="486">
        <f aca="true" t="shared" si="5" ref="M8:M13">(L8/$L$8)</f>
        <v>1</v>
      </c>
      <c r="N8" s="454">
        <f>SUM(N9:N53)</f>
        <v>23269.756999999998</v>
      </c>
      <c r="O8" s="454">
        <f>SUM(O9:O53)</f>
        <v>3998.5289999999977</v>
      </c>
      <c r="P8" s="454">
        <f aca="true" t="shared" si="6" ref="P8:P13">O8+N8</f>
        <v>27268.285999999996</v>
      </c>
      <c r="Q8" s="488">
        <f aca="true" t="shared" si="7" ref="Q8:Q13">(L8/P8-1)</f>
        <v>-0.011704292671714134</v>
      </c>
    </row>
    <row r="9" spans="1:17" s="133" customFormat="1" ht="18" customHeight="1" thickTop="1">
      <c r="A9" s="456" t="s">
        <v>207</v>
      </c>
      <c r="B9" s="457">
        <v>2011.9740000000002</v>
      </c>
      <c r="C9" s="458">
        <v>303.968</v>
      </c>
      <c r="D9" s="458">
        <f t="shared" si="0"/>
        <v>2315.942</v>
      </c>
      <c r="E9" s="459">
        <f t="shared" si="1"/>
        <v>0.16628049997117306</v>
      </c>
      <c r="F9" s="460">
        <v>1341.249</v>
      </c>
      <c r="G9" s="458">
        <v>143.729</v>
      </c>
      <c r="H9" s="458">
        <f t="shared" si="2"/>
        <v>1484.978</v>
      </c>
      <c r="I9" s="461">
        <f t="shared" si="3"/>
        <v>0.5595800072458985</v>
      </c>
      <c r="J9" s="460">
        <v>3938.832</v>
      </c>
      <c r="K9" s="458">
        <v>363.283</v>
      </c>
      <c r="L9" s="458">
        <f t="shared" si="4"/>
        <v>4302.115</v>
      </c>
      <c r="M9" s="461">
        <f t="shared" si="5"/>
        <v>0.15963836309372514</v>
      </c>
      <c r="N9" s="460">
        <v>2830.2969999999996</v>
      </c>
      <c r="O9" s="458">
        <v>277.14300000000003</v>
      </c>
      <c r="P9" s="458">
        <f t="shared" si="6"/>
        <v>3107.4399999999996</v>
      </c>
      <c r="Q9" s="462">
        <f t="shared" si="7"/>
        <v>0.3844563370491467</v>
      </c>
    </row>
    <row r="10" spans="1:17" s="133" customFormat="1" ht="18" customHeight="1">
      <c r="A10" s="463" t="s">
        <v>210</v>
      </c>
      <c r="B10" s="464">
        <v>1722.7559999999999</v>
      </c>
      <c r="C10" s="465">
        <v>6.314</v>
      </c>
      <c r="D10" s="465">
        <f t="shared" si="0"/>
        <v>1729.07</v>
      </c>
      <c r="E10" s="466">
        <f t="shared" si="1"/>
        <v>0.12414413836147718</v>
      </c>
      <c r="F10" s="467">
        <v>1716.456</v>
      </c>
      <c r="G10" s="465">
        <v>17.402</v>
      </c>
      <c r="H10" s="465">
        <f t="shared" si="2"/>
        <v>1733.858</v>
      </c>
      <c r="I10" s="468">
        <f t="shared" si="3"/>
        <v>-0.002761471816031036</v>
      </c>
      <c r="J10" s="467">
        <v>3283.1690000000003</v>
      </c>
      <c r="K10" s="465">
        <v>10.328</v>
      </c>
      <c r="L10" s="465">
        <f t="shared" si="4"/>
        <v>3293.4970000000003</v>
      </c>
      <c r="M10" s="468">
        <f t="shared" si="5"/>
        <v>0.12221162612670619</v>
      </c>
      <c r="N10" s="467">
        <v>3451.375</v>
      </c>
      <c r="O10" s="465">
        <v>23.639</v>
      </c>
      <c r="P10" s="465">
        <f t="shared" si="6"/>
        <v>3475.014</v>
      </c>
      <c r="Q10" s="469">
        <f t="shared" si="7"/>
        <v>-0.052234897470916586</v>
      </c>
    </row>
    <row r="11" spans="1:17" s="133" customFormat="1" ht="18" customHeight="1">
      <c r="A11" s="463" t="s">
        <v>208</v>
      </c>
      <c r="B11" s="464">
        <v>1361.3020000000001</v>
      </c>
      <c r="C11" s="465">
        <v>274.176</v>
      </c>
      <c r="D11" s="465">
        <f t="shared" si="0"/>
        <v>1635.478</v>
      </c>
      <c r="E11" s="466">
        <f t="shared" si="1"/>
        <v>0.11742439989078059</v>
      </c>
      <c r="F11" s="467">
        <v>1590.2549999999997</v>
      </c>
      <c r="G11" s="465">
        <v>21.153</v>
      </c>
      <c r="H11" s="465">
        <f t="shared" si="2"/>
        <v>1611.4079999999997</v>
      </c>
      <c r="I11" s="468">
        <f t="shared" si="3"/>
        <v>0.014937247425854006</v>
      </c>
      <c r="J11" s="467">
        <v>2851.642</v>
      </c>
      <c r="K11" s="465">
        <v>278.448</v>
      </c>
      <c r="L11" s="465">
        <f t="shared" si="4"/>
        <v>3130.0899999999997</v>
      </c>
      <c r="M11" s="468">
        <f t="shared" si="5"/>
        <v>0.11614809086601315</v>
      </c>
      <c r="N11" s="467">
        <v>3021.1990000000005</v>
      </c>
      <c r="O11" s="465">
        <v>21.303</v>
      </c>
      <c r="P11" s="465">
        <f t="shared" si="6"/>
        <v>3042.5020000000004</v>
      </c>
      <c r="Q11" s="469">
        <f t="shared" si="7"/>
        <v>0.028788148701298866</v>
      </c>
    </row>
    <row r="12" spans="1:17" s="133" customFormat="1" ht="18" customHeight="1">
      <c r="A12" s="463" t="s">
        <v>229</v>
      </c>
      <c r="B12" s="464">
        <v>906.549</v>
      </c>
      <c r="C12" s="465">
        <v>677.7049999999999</v>
      </c>
      <c r="D12" s="465">
        <f t="shared" si="0"/>
        <v>1584.254</v>
      </c>
      <c r="E12" s="466">
        <f t="shared" si="1"/>
        <v>0.11374660816260976</v>
      </c>
      <c r="F12" s="467">
        <v>969.0790000000001</v>
      </c>
      <c r="G12" s="465">
        <v>585.975</v>
      </c>
      <c r="H12" s="465">
        <f t="shared" si="2"/>
        <v>1555.054</v>
      </c>
      <c r="I12" s="468">
        <f t="shared" si="3"/>
        <v>0.018777482968437065</v>
      </c>
      <c r="J12" s="467">
        <v>2238.132</v>
      </c>
      <c r="K12" s="465">
        <v>721.288</v>
      </c>
      <c r="L12" s="465">
        <f t="shared" si="4"/>
        <v>2959.42</v>
      </c>
      <c r="M12" s="468">
        <f t="shared" si="5"/>
        <v>0.10981504783271301</v>
      </c>
      <c r="N12" s="467">
        <v>1990.0419999999997</v>
      </c>
      <c r="O12" s="465">
        <v>861.2420000000001</v>
      </c>
      <c r="P12" s="465">
        <f t="shared" si="6"/>
        <v>2851.2839999999997</v>
      </c>
      <c r="Q12" s="469">
        <f t="shared" si="7"/>
        <v>0.03792536976323668</v>
      </c>
    </row>
    <row r="13" spans="1:17" s="133" customFormat="1" ht="18" customHeight="1">
      <c r="A13" s="463" t="s">
        <v>213</v>
      </c>
      <c r="B13" s="464">
        <v>816.4460000000001</v>
      </c>
      <c r="C13" s="465">
        <v>172.272</v>
      </c>
      <c r="D13" s="465">
        <f t="shared" si="0"/>
        <v>988.7180000000001</v>
      </c>
      <c r="E13" s="466">
        <f t="shared" si="1"/>
        <v>0.07098818682441023</v>
      </c>
      <c r="F13" s="467">
        <v>831.707</v>
      </c>
      <c r="G13" s="465">
        <v>158.28699999999998</v>
      </c>
      <c r="H13" s="465">
        <f t="shared" si="2"/>
        <v>989.9939999999999</v>
      </c>
      <c r="I13" s="468">
        <f t="shared" si="3"/>
        <v>-0.0012888967003839014</v>
      </c>
      <c r="J13" s="467">
        <v>1757.315</v>
      </c>
      <c r="K13" s="465">
        <v>313.27000000000004</v>
      </c>
      <c r="L13" s="465">
        <f t="shared" si="4"/>
        <v>2070.585</v>
      </c>
      <c r="M13" s="468">
        <f t="shared" si="5"/>
        <v>0.07683309257107747</v>
      </c>
      <c r="N13" s="467">
        <v>1582.668</v>
      </c>
      <c r="O13" s="465">
        <v>393.97200000000004</v>
      </c>
      <c r="P13" s="465">
        <f t="shared" si="6"/>
        <v>1976.6399999999999</v>
      </c>
      <c r="Q13" s="469">
        <f t="shared" si="7"/>
        <v>0.04752762263234578</v>
      </c>
    </row>
    <row r="14" spans="1:17" s="133" customFormat="1" ht="18" customHeight="1">
      <c r="A14" s="463" t="s">
        <v>209</v>
      </c>
      <c r="B14" s="464">
        <v>540.908</v>
      </c>
      <c r="C14" s="465">
        <v>37.82299999999999</v>
      </c>
      <c r="D14" s="465">
        <f aca="true" t="shared" si="8" ref="D14:D34">C14+B14</f>
        <v>578.731</v>
      </c>
      <c r="E14" s="466">
        <f aca="true" t="shared" si="9" ref="E14:E34">D14/$D$8</f>
        <v>0.04155185234725954</v>
      </c>
      <c r="F14" s="467">
        <v>560.514</v>
      </c>
      <c r="G14" s="465">
        <v>2.9090000000000003</v>
      </c>
      <c r="H14" s="465">
        <f aca="true" t="shared" si="10" ref="H14:H34">G14+F14</f>
        <v>563.423</v>
      </c>
      <c r="I14" s="468">
        <f aca="true" t="shared" si="11" ref="I14:I34">(D14/H14-1)</f>
        <v>0.027169639862057338</v>
      </c>
      <c r="J14" s="467">
        <v>1154.933</v>
      </c>
      <c r="K14" s="465">
        <v>38.623</v>
      </c>
      <c r="L14" s="465">
        <f aca="true" t="shared" si="12" ref="L14:L34">K14+J14</f>
        <v>1193.556</v>
      </c>
      <c r="M14" s="468">
        <f aca="true" t="shared" si="13" ref="M14:M34">(L14/$L$8)</f>
        <v>0.04428922195261964</v>
      </c>
      <c r="N14" s="467">
        <v>1143.7140000000002</v>
      </c>
      <c r="O14" s="465">
        <v>4.334</v>
      </c>
      <c r="P14" s="465">
        <f aca="true" t="shared" si="14" ref="P14:P34">O14+N14</f>
        <v>1148.0480000000002</v>
      </c>
      <c r="Q14" s="469">
        <f aca="true" t="shared" si="15" ref="Q14:Q34">(L14/P14-1)</f>
        <v>0.03963945758365495</v>
      </c>
    </row>
    <row r="15" spans="1:17" s="133" customFormat="1" ht="18" customHeight="1">
      <c r="A15" s="463" t="s">
        <v>218</v>
      </c>
      <c r="B15" s="464">
        <v>369.577</v>
      </c>
      <c r="C15" s="465">
        <v>0.78</v>
      </c>
      <c r="D15" s="465">
        <f t="shared" si="8"/>
        <v>370.35699999999997</v>
      </c>
      <c r="E15" s="466">
        <f t="shared" si="9"/>
        <v>0.026590971245317774</v>
      </c>
      <c r="F15" s="467">
        <v>373.869</v>
      </c>
      <c r="G15" s="465">
        <v>1</v>
      </c>
      <c r="H15" s="465">
        <f t="shared" si="10"/>
        <v>374.869</v>
      </c>
      <c r="I15" s="468">
        <f t="shared" si="11"/>
        <v>-0.012036204647490334</v>
      </c>
      <c r="J15" s="467">
        <v>610.9200000000001</v>
      </c>
      <c r="K15" s="465">
        <v>3.0940000000000003</v>
      </c>
      <c r="L15" s="465">
        <f t="shared" si="12"/>
        <v>614.0140000000001</v>
      </c>
      <c r="M15" s="468">
        <f t="shared" si="13"/>
        <v>0.022784186354067842</v>
      </c>
      <c r="N15" s="467">
        <v>662.572</v>
      </c>
      <c r="O15" s="465">
        <v>1.865</v>
      </c>
      <c r="P15" s="465">
        <f t="shared" si="14"/>
        <v>664.437</v>
      </c>
      <c r="Q15" s="469">
        <f t="shared" si="15"/>
        <v>-0.07588830844760286</v>
      </c>
    </row>
    <row r="16" spans="1:17" s="133" customFormat="1" ht="18" customHeight="1">
      <c r="A16" s="463" t="s">
        <v>212</v>
      </c>
      <c r="B16" s="464">
        <v>366.84</v>
      </c>
      <c r="C16" s="465">
        <v>2.234</v>
      </c>
      <c r="D16" s="465">
        <f aca="true" t="shared" si="16" ref="D16:D24">C16+B16</f>
        <v>369.07399999999996</v>
      </c>
      <c r="E16" s="466">
        <f aca="true" t="shared" si="17" ref="E16:E24">D16/$D$8</f>
        <v>0.026498854136399234</v>
      </c>
      <c r="F16" s="467">
        <v>353.692</v>
      </c>
      <c r="G16" s="465">
        <v>1.6620000000000001</v>
      </c>
      <c r="H16" s="465">
        <f aca="true" t="shared" si="18" ref="H16:H24">G16+F16</f>
        <v>355.354</v>
      </c>
      <c r="I16" s="468">
        <f aca="true" t="shared" si="19" ref="I16:I24">(D16/H16-1)</f>
        <v>0.03860938669608327</v>
      </c>
      <c r="J16" s="467">
        <v>639.8539999999999</v>
      </c>
      <c r="K16" s="465">
        <v>2.849</v>
      </c>
      <c r="L16" s="465">
        <f aca="true" t="shared" si="20" ref="L16:L24">K16+J16</f>
        <v>642.703</v>
      </c>
      <c r="M16" s="468">
        <f aca="true" t="shared" si="21" ref="M16:M24">(L16/$L$8)</f>
        <v>0.023848747621908396</v>
      </c>
      <c r="N16" s="467">
        <v>642.681</v>
      </c>
      <c r="O16" s="465">
        <v>10.966999999999999</v>
      </c>
      <c r="P16" s="465">
        <f aca="true" t="shared" si="22" ref="P16:P24">O16+N16</f>
        <v>653.648</v>
      </c>
      <c r="Q16" s="469">
        <f aca="true" t="shared" si="23" ref="Q16:Q24">(L16/P16-1)</f>
        <v>-0.01674448632903347</v>
      </c>
    </row>
    <row r="17" spans="1:17" s="133" customFormat="1" ht="18" customHeight="1">
      <c r="A17" s="463" t="s">
        <v>214</v>
      </c>
      <c r="B17" s="464">
        <v>327.456</v>
      </c>
      <c r="C17" s="465">
        <v>0.88</v>
      </c>
      <c r="D17" s="465">
        <f t="shared" si="16"/>
        <v>328.336</v>
      </c>
      <c r="E17" s="466">
        <f t="shared" si="17"/>
        <v>0.023573938483146418</v>
      </c>
      <c r="F17" s="467">
        <v>313.528</v>
      </c>
      <c r="G17" s="465">
        <v>0.054</v>
      </c>
      <c r="H17" s="465">
        <f t="shared" si="18"/>
        <v>313.582</v>
      </c>
      <c r="I17" s="468">
        <f t="shared" si="19"/>
        <v>0.04704989444547203</v>
      </c>
      <c r="J17" s="467">
        <v>640.7439999999999</v>
      </c>
      <c r="K17" s="465">
        <v>1.4</v>
      </c>
      <c r="L17" s="465">
        <f t="shared" si="20"/>
        <v>642.1439999999999</v>
      </c>
      <c r="M17" s="468">
        <f t="shared" si="21"/>
        <v>0.023828004837261912</v>
      </c>
      <c r="N17" s="467">
        <v>648.615</v>
      </c>
      <c r="O17" s="465">
        <v>1.962</v>
      </c>
      <c r="P17" s="465">
        <f t="shared" si="22"/>
        <v>650.577</v>
      </c>
      <c r="Q17" s="469">
        <f t="shared" si="23"/>
        <v>-0.012962339584707272</v>
      </c>
    </row>
    <row r="18" spans="1:17" s="133" customFormat="1" ht="18" customHeight="1">
      <c r="A18" s="463" t="s">
        <v>221</v>
      </c>
      <c r="B18" s="464">
        <v>179.88299999999998</v>
      </c>
      <c r="C18" s="465">
        <v>24.469</v>
      </c>
      <c r="D18" s="465">
        <f t="shared" si="16"/>
        <v>204.35199999999998</v>
      </c>
      <c r="E18" s="466">
        <f t="shared" si="17"/>
        <v>0.014672108684116076</v>
      </c>
      <c r="F18" s="467">
        <v>122.161</v>
      </c>
      <c r="G18" s="465">
        <v>41.287</v>
      </c>
      <c r="H18" s="465">
        <f t="shared" si="18"/>
        <v>163.448</v>
      </c>
      <c r="I18" s="468">
        <f t="shared" si="19"/>
        <v>0.2502569624590081</v>
      </c>
      <c r="J18" s="467">
        <v>400.76199999999994</v>
      </c>
      <c r="K18" s="465">
        <v>57.123999999999995</v>
      </c>
      <c r="L18" s="465">
        <f t="shared" si="20"/>
        <v>457.88599999999997</v>
      </c>
      <c r="M18" s="468">
        <f t="shared" si="21"/>
        <v>0.0169907525771704</v>
      </c>
      <c r="N18" s="467">
        <v>248.15999999999997</v>
      </c>
      <c r="O18" s="465">
        <v>90.853</v>
      </c>
      <c r="P18" s="465">
        <f t="shared" si="22"/>
        <v>339.013</v>
      </c>
      <c r="Q18" s="469">
        <f t="shared" si="23"/>
        <v>0.3506443705698601</v>
      </c>
    </row>
    <row r="19" spans="1:17" s="133" customFormat="1" ht="18" customHeight="1">
      <c r="A19" s="463" t="s">
        <v>211</v>
      </c>
      <c r="B19" s="464">
        <v>199.198</v>
      </c>
      <c r="C19" s="465">
        <v>0</v>
      </c>
      <c r="D19" s="465">
        <f t="shared" si="16"/>
        <v>199.198</v>
      </c>
      <c r="E19" s="466">
        <f t="shared" si="17"/>
        <v>0.014302060687727814</v>
      </c>
      <c r="F19" s="467">
        <v>275.349</v>
      </c>
      <c r="G19" s="465">
        <v>0.1</v>
      </c>
      <c r="H19" s="465">
        <f t="shared" si="18"/>
        <v>275.449</v>
      </c>
      <c r="I19" s="468">
        <f t="shared" si="19"/>
        <v>-0.2768243849133597</v>
      </c>
      <c r="J19" s="467">
        <v>441.06600000000003</v>
      </c>
      <c r="K19" s="465">
        <v>0.901</v>
      </c>
      <c r="L19" s="465">
        <f t="shared" si="20"/>
        <v>441.96700000000004</v>
      </c>
      <c r="M19" s="468">
        <f t="shared" si="21"/>
        <v>0.01640004705161169</v>
      </c>
      <c r="N19" s="467">
        <v>591.261</v>
      </c>
      <c r="O19" s="465">
        <v>1.3820000000000001</v>
      </c>
      <c r="P19" s="465">
        <f t="shared" si="22"/>
        <v>592.6429999999999</v>
      </c>
      <c r="Q19" s="469">
        <f t="shared" si="23"/>
        <v>-0.2542441233592566</v>
      </c>
    </row>
    <row r="20" spans="1:17" s="133" customFormat="1" ht="18" customHeight="1">
      <c r="A20" s="463" t="s">
        <v>216</v>
      </c>
      <c r="B20" s="464">
        <v>176.094</v>
      </c>
      <c r="C20" s="465">
        <v>0.24000000000000002</v>
      </c>
      <c r="D20" s="465">
        <f t="shared" si="16"/>
        <v>176.334</v>
      </c>
      <c r="E20" s="466">
        <f t="shared" si="17"/>
        <v>0.01266046631647806</v>
      </c>
      <c r="F20" s="467">
        <v>331.998</v>
      </c>
      <c r="G20" s="465"/>
      <c r="H20" s="465">
        <f t="shared" si="18"/>
        <v>331.998</v>
      </c>
      <c r="I20" s="468">
        <f t="shared" si="19"/>
        <v>-0.4688702943993638</v>
      </c>
      <c r="J20" s="467">
        <v>403.97900000000004</v>
      </c>
      <c r="K20" s="465">
        <v>0.4</v>
      </c>
      <c r="L20" s="465">
        <f t="shared" si="20"/>
        <v>404.379</v>
      </c>
      <c r="M20" s="468">
        <f t="shared" si="21"/>
        <v>0.015005271042144965</v>
      </c>
      <c r="N20" s="467">
        <v>659.9590000000001</v>
      </c>
      <c r="O20" s="465"/>
      <c r="P20" s="465">
        <f t="shared" si="22"/>
        <v>659.9590000000001</v>
      </c>
      <c r="Q20" s="469">
        <f t="shared" si="23"/>
        <v>-0.3872664817056818</v>
      </c>
    </row>
    <row r="21" spans="1:17" s="133" customFormat="1" ht="18" customHeight="1">
      <c r="A21" s="463" t="s">
        <v>219</v>
      </c>
      <c r="B21" s="464">
        <v>165.574</v>
      </c>
      <c r="C21" s="465">
        <v>0</v>
      </c>
      <c r="D21" s="465">
        <f t="shared" si="16"/>
        <v>165.574</v>
      </c>
      <c r="E21" s="466">
        <f t="shared" si="17"/>
        <v>0.011887917530847926</v>
      </c>
      <c r="F21" s="467">
        <v>317.84700000000004</v>
      </c>
      <c r="G21" s="465"/>
      <c r="H21" s="465">
        <f t="shared" si="18"/>
        <v>317.84700000000004</v>
      </c>
      <c r="I21" s="468">
        <f t="shared" si="19"/>
        <v>-0.4790764109776088</v>
      </c>
      <c r="J21" s="467">
        <v>287.235</v>
      </c>
      <c r="K21" s="465"/>
      <c r="L21" s="465">
        <f t="shared" si="20"/>
        <v>287.235</v>
      </c>
      <c r="M21" s="468">
        <f t="shared" si="21"/>
        <v>0.010658414575906536</v>
      </c>
      <c r="N21" s="467">
        <v>585.7439999999999</v>
      </c>
      <c r="O21" s="465"/>
      <c r="P21" s="465">
        <f t="shared" si="22"/>
        <v>585.7439999999999</v>
      </c>
      <c r="Q21" s="469">
        <f t="shared" si="23"/>
        <v>-0.5096236581168564</v>
      </c>
    </row>
    <row r="22" spans="1:17" s="133" customFormat="1" ht="18" customHeight="1">
      <c r="A22" s="463" t="s">
        <v>232</v>
      </c>
      <c r="B22" s="464">
        <v>158.916</v>
      </c>
      <c r="C22" s="465">
        <v>2.531</v>
      </c>
      <c r="D22" s="465">
        <f t="shared" si="16"/>
        <v>161.447</v>
      </c>
      <c r="E22" s="466">
        <f t="shared" si="17"/>
        <v>0.01159160630052306</v>
      </c>
      <c r="F22" s="467">
        <v>158.25900000000001</v>
      </c>
      <c r="G22" s="465"/>
      <c r="H22" s="465">
        <f t="shared" si="18"/>
        <v>158.25900000000001</v>
      </c>
      <c r="I22" s="468">
        <f t="shared" si="19"/>
        <v>0.020144194011082917</v>
      </c>
      <c r="J22" s="467">
        <v>283.169</v>
      </c>
      <c r="K22" s="465">
        <v>2.531</v>
      </c>
      <c r="L22" s="465">
        <f t="shared" si="20"/>
        <v>285.7</v>
      </c>
      <c r="M22" s="468">
        <f t="shared" si="21"/>
        <v>0.01060145540876459</v>
      </c>
      <c r="N22" s="467">
        <v>298.039</v>
      </c>
      <c r="O22" s="465"/>
      <c r="P22" s="465">
        <f t="shared" si="22"/>
        <v>298.039</v>
      </c>
      <c r="Q22" s="469">
        <f t="shared" si="23"/>
        <v>-0.04140062206623962</v>
      </c>
    </row>
    <row r="23" spans="1:17" s="133" customFormat="1" ht="18" customHeight="1">
      <c r="A23" s="463" t="s">
        <v>246</v>
      </c>
      <c r="B23" s="464">
        <v>4.768000000000001</v>
      </c>
      <c r="C23" s="465">
        <v>148.886</v>
      </c>
      <c r="D23" s="465">
        <f t="shared" si="16"/>
        <v>153.654</v>
      </c>
      <c r="E23" s="466">
        <f t="shared" si="17"/>
        <v>0.011032082816655436</v>
      </c>
      <c r="F23" s="467">
        <v>63.258</v>
      </c>
      <c r="G23" s="465">
        <v>2.801</v>
      </c>
      <c r="H23" s="465">
        <f t="shared" si="18"/>
        <v>66.059</v>
      </c>
      <c r="I23" s="468">
        <f t="shared" si="19"/>
        <v>1.3260115956947578</v>
      </c>
      <c r="J23" s="467">
        <v>146.89300000000003</v>
      </c>
      <c r="K23" s="465">
        <v>153.804</v>
      </c>
      <c r="L23" s="465">
        <f t="shared" si="20"/>
        <v>300.697</v>
      </c>
      <c r="M23" s="468">
        <f t="shared" si="21"/>
        <v>0.011157948327088857</v>
      </c>
      <c r="N23" s="467">
        <v>119.45799999999998</v>
      </c>
      <c r="O23" s="465">
        <v>4.3629999999999995</v>
      </c>
      <c r="P23" s="465">
        <f t="shared" si="22"/>
        <v>123.82099999999998</v>
      </c>
      <c r="Q23" s="469">
        <f t="shared" si="23"/>
        <v>1.4284814369129633</v>
      </c>
    </row>
    <row r="24" spans="1:17" s="133" customFormat="1" ht="18" customHeight="1">
      <c r="A24" s="463" t="s">
        <v>217</v>
      </c>
      <c r="B24" s="464">
        <v>151.844</v>
      </c>
      <c r="C24" s="465">
        <v>0.05</v>
      </c>
      <c r="D24" s="465">
        <f t="shared" si="16"/>
        <v>151.894</v>
      </c>
      <c r="E24" s="466">
        <f t="shared" si="17"/>
        <v>0.010905717959526344</v>
      </c>
      <c r="F24" s="467">
        <v>156.336</v>
      </c>
      <c r="G24" s="465">
        <v>5.362</v>
      </c>
      <c r="H24" s="465">
        <f t="shared" si="18"/>
        <v>161.698</v>
      </c>
      <c r="I24" s="468">
        <f t="shared" si="19"/>
        <v>-0.06063154770003343</v>
      </c>
      <c r="J24" s="467">
        <v>303.98</v>
      </c>
      <c r="K24" s="465">
        <v>0.05</v>
      </c>
      <c r="L24" s="465">
        <f t="shared" si="20"/>
        <v>304.03000000000003</v>
      </c>
      <c r="M24" s="468">
        <f t="shared" si="21"/>
        <v>0.011281625789032898</v>
      </c>
      <c r="N24" s="467">
        <v>310.30400000000003</v>
      </c>
      <c r="O24" s="465">
        <v>8.976999999999999</v>
      </c>
      <c r="P24" s="465">
        <f t="shared" si="22"/>
        <v>319.281</v>
      </c>
      <c r="Q24" s="469">
        <f t="shared" si="23"/>
        <v>-0.047766700805873086</v>
      </c>
    </row>
    <row r="25" spans="1:17" s="133" customFormat="1" ht="18" customHeight="1">
      <c r="A25" s="463" t="s">
        <v>220</v>
      </c>
      <c r="B25" s="464">
        <v>115.56</v>
      </c>
      <c r="C25" s="465">
        <v>35.942</v>
      </c>
      <c r="D25" s="465">
        <f>C25+B25</f>
        <v>151.502</v>
      </c>
      <c r="E25" s="466">
        <f>D25/$D$8</f>
        <v>0.01087757305952941</v>
      </c>
      <c r="F25" s="467">
        <v>67.053</v>
      </c>
      <c r="G25" s="465">
        <v>35.747</v>
      </c>
      <c r="H25" s="465">
        <f>G25+F25</f>
        <v>102.8</v>
      </c>
      <c r="I25" s="468">
        <f>(D25/H25-1)</f>
        <v>0.4737548638132296</v>
      </c>
      <c r="J25" s="467">
        <v>251.57999999999998</v>
      </c>
      <c r="K25" s="465">
        <v>75.127</v>
      </c>
      <c r="L25" s="465">
        <f>K25+J25</f>
        <v>326.707</v>
      </c>
      <c r="M25" s="468">
        <f>(L25/$L$8)</f>
        <v>0.012123100077813276</v>
      </c>
      <c r="N25" s="467">
        <v>140.216</v>
      </c>
      <c r="O25" s="465">
        <v>73.50899999999999</v>
      </c>
      <c r="P25" s="465">
        <f>O25+N25</f>
        <v>213.725</v>
      </c>
      <c r="Q25" s="469">
        <f>(L25/P25-1)</f>
        <v>0.5286325886068546</v>
      </c>
    </row>
    <row r="26" spans="1:17" s="133" customFormat="1" ht="18" customHeight="1">
      <c r="A26" s="463" t="s">
        <v>224</v>
      </c>
      <c r="B26" s="464">
        <v>125.587</v>
      </c>
      <c r="C26" s="465">
        <v>0.12</v>
      </c>
      <c r="D26" s="465">
        <f>C26+B26</f>
        <v>125.70700000000001</v>
      </c>
      <c r="E26" s="466">
        <f>D26/$D$8</f>
        <v>0.009025538122231148</v>
      </c>
      <c r="F26" s="467">
        <v>110.445</v>
      </c>
      <c r="G26" s="465"/>
      <c r="H26" s="465">
        <f>G26+F26</f>
        <v>110.445</v>
      </c>
      <c r="I26" s="468">
        <f>(D26/H26-1)</f>
        <v>0.13818642763366396</v>
      </c>
      <c r="J26" s="467">
        <v>234.89300000000003</v>
      </c>
      <c r="K26" s="465">
        <v>0.7400000000000001</v>
      </c>
      <c r="L26" s="465">
        <f>K26+J26</f>
        <v>235.63300000000004</v>
      </c>
      <c r="M26" s="468">
        <f>(L26/$L$8)</f>
        <v>0.008743621779255958</v>
      </c>
      <c r="N26" s="467">
        <v>213.50400000000002</v>
      </c>
      <c r="O26" s="465"/>
      <c r="P26" s="465">
        <f>O26+N26</f>
        <v>213.50400000000002</v>
      </c>
      <c r="Q26" s="469">
        <f>(L26/P26-1)</f>
        <v>0.10364677008393297</v>
      </c>
    </row>
    <row r="27" spans="1:17" s="133" customFormat="1" ht="18" customHeight="1">
      <c r="A27" s="463" t="s">
        <v>231</v>
      </c>
      <c r="B27" s="464">
        <v>101.054</v>
      </c>
      <c r="C27" s="465">
        <v>0</v>
      </c>
      <c r="D27" s="465">
        <f t="shared" si="8"/>
        <v>101.054</v>
      </c>
      <c r="E27" s="466">
        <f t="shared" si="9"/>
        <v>0.007255496745638242</v>
      </c>
      <c r="F27" s="467">
        <v>124.684</v>
      </c>
      <c r="G27" s="465"/>
      <c r="H27" s="465">
        <f t="shared" si="10"/>
        <v>124.684</v>
      </c>
      <c r="I27" s="468">
        <f t="shared" si="11"/>
        <v>-0.18951910429565944</v>
      </c>
      <c r="J27" s="467">
        <v>214.55200000000002</v>
      </c>
      <c r="K27" s="465"/>
      <c r="L27" s="465">
        <f t="shared" si="12"/>
        <v>214.55200000000002</v>
      </c>
      <c r="M27" s="468">
        <f t="shared" si="13"/>
        <v>0.00796137018152349</v>
      </c>
      <c r="N27" s="467">
        <v>256.555</v>
      </c>
      <c r="O27" s="465">
        <v>0.08</v>
      </c>
      <c r="P27" s="465">
        <f t="shared" si="14"/>
        <v>256.635</v>
      </c>
      <c r="Q27" s="469">
        <f t="shared" si="15"/>
        <v>-0.16397997155493194</v>
      </c>
    </row>
    <row r="28" spans="1:17" s="133" customFormat="1" ht="18" customHeight="1">
      <c r="A28" s="463" t="s">
        <v>225</v>
      </c>
      <c r="B28" s="464">
        <v>85.806</v>
      </c>
      <c r="C28" s="465">
        <v>1.746</v>
      </c>
      <c r="D28" s="465">
        <f t="shared" si="8"/>
        <v>87.55199999999999</v>
      </c>
      <c r="E28" s="466">
        <f t="shared" si="9"/>
        <v>0.006286077256458125</v>
      </c>
      <c r="F28" s="467">
        <v>141.621</v>
      </c>
      <c r="G28" s="465">
        <v>2.567</v>
      </c>
      <c r="H28" s="465">
        <f t="shared" si="10"/>
        <v>144.18800000000002</v>
      </c>
      <c r="I28" s="468">
        <f t="shared" si="11"/>
        <v>-0.3927927428080008</v>
      </c>
      <c r="J28" s="467">
        <v>115.94299999999998</v>
      </c>
      <c r="K28" s="465">
        <v>2.333</v>
      </c>
      <c r="L28" s="465">
        <f t="shared" si="12"/>
        <v>118.27599999999998</v>
      </c>
      <c r="M28" s="468">
        <f t="shared" si="13"/>
        <v>0.004388861532821283</v>
      </c>
      <c r="N28" s="467">
        <v>261.819</v>
      </c>
      <c r="O28" s="465">
        <v>4.149</v>
      </c>
      <c r="P28" s="465">
        <f t="shared" si="14"/>
        <v>265.968</v>
      </c>
      <c r="Q28" s="469">
        <f t="shared" si="15"/>
        <v>-0.5552998857005356</v>
      </c>
    </row>
    <row r="29" spans="1:17" s="133" customFormat="1" ht="18" customHeight="1">
      <c r="A29" s="463" t="s">
        <v>238</v>
      </c>
      <c r="B29" s="464">
        <v>74.67099999999999</v>
      </c>
      <c r="C29" s="465">
        <v>0.618</v>
      </c>
      <c r="D29" s="465">
        <f t="shared" si="8"/>
        <v>75.28899999999999</v>
      </c>
      <c r="E29" s="466">
        <f t="shared" si="9"/>
        <v>0.005405615754768317</v>
      </c>
      <c r="F29" s="467">
        <v>69.74600000000001</v>
      </c>
      <c r="G29" s="465"/>
      <c r="H29" s="465">
        <f t="shared" si="10"/>
        <v>69.74600000000001</v>
      </c>
      <c r="I29" s="468">
        <f t="shared" si="11"/>
        <v>0.0794740917041834</v>
      </c>
      <c r="J29" s="467">
        <v>131.86599999999999</v>
      </c>
      <c r="K29" s="465">
        <v>0.618</v>
      </c>
      <c r="L29" s="465">
        <f t="shared" si="12"/>
        <v>132.48399999999998</v>
      </c>
      <c r="M29" s="468">
        <f t="shared" si="13"/>
        <v>0.0049160770681650956</v>
      </c>
      <c r="N29" s="467">
        <v>131.227</v>
      </c>
      <c r="O29" s="465">
        <v>4.095000000000001</v>
      </c>
      <c r="P29" s="465">
        <f t="shared" si="14"/>
        <v>135.322</v>
      </c>
      <c r="Q29" s="469">
        <f t="shared" si="15"/>
        <v>-0.020972199642334766</v>
      </c>
    </row>
    <row r="30" spans="1:17" s="133" customFormat="1" ht="18" customHeight="1">
      <c r="A30" s="463" t="s">
        <v>222</v>
      </c>
      <c r="B30" s="464">
        <v>44.578</v>
      </c>
      <c r="C30" s="465">
        <v>0</v>
      </c>
      <c r="D30" s="465">
        <f t="shared" si="8"/>
        <v>44.578</v>
      </c>
      <c r="E30" s="466">
        <f t="shared" si="9"/>
        <v>0.0032006207960799333</v>
      </c>
      <c r="F30" s="467">
        <v>34.212</v>
      </c>
      <c r="G30" s="465"/>
      <c r="H30" s="465">
        <f t="shared" si="10"/>
        <v>34.212</v>
      </c>
      <c r="I30" s="468">
        <f t="shared" si="11"/>
        <v>0.3029931018356131</v>
      </c>
      <c r="J30" s="467">
        <v>75.422</v>
      </c>
      <c r="K30" s="465"/>
      <c r="L30" s="465">
        <f t="shared" si="12"/>
        <v>75.422</v>
      </c>
      <c r="M30" s="468">
        <f t="shared" si="13"/>
        <v>0.002798680328455873</v>
      </c>
      <c r="N30" s="467">
        <v>65.877</v>
      </c>
      <c r="O30" s="465"/>
      <c r="P30" s="465">
        <f t="shared" si="14"/>
        <v>65.877</v>
      </c>
      <c r="Q30" s="469">
        <f t="shared" si="15"/>
        <v>0.14489123669869608</v>
      </c>
    </row>
    <row r="31" spans="1:17" s="133" customFormat="1" ht="18" customHeight="1">
      <c r="A31" s="463" t="s">
        <v>215</v>
      </c>
      <c r="B31" s="464">
        <v>41.354</v>
      </c>
      <c r="C31" s="465">
        <v>0</v>
      </c>
      <c r="D31" s="465">
        <f t="shared" si="8"/>
        <v>41.354</v>
      </c>
      <c r="E31" s="466">
        <f t="shared" si="9"/>
        <v>0.0029691433532480047</v>
      </c>
      <c r="F31" s="467">
        <v>63.958000000000006</v>
      </c>
      <c r="G31" s="465"/>
      <c r="H31" s="465">
        <f t="shared" si="10"/>
        <v>63.958000000000006</v>
      </c>
      <c r="I31" s="468">
        <f t="shared" si="11"/>
        <v>-0.35341943150192323</v>
      </c>
      <c r="J31" s="467">
        <v>87.41999999999999</v>
      </c>
      <c r="K31" s="465">
        <v>0.25</v>
      </c>
      <c r="L31" s="465">
        <f t="shared" si="12"/>
        <v>87.66999999999999</v>
      </c>
      <c r="M31" s="468">
        <f t="shared" si="13"/>
        <v>0.003253166243214531</v>
      </c>
      <c r="N31" s="467">
        <v>118.257</v>
      </c>
      <c r="O31" s="465"/>
      <c r="P31" s="465">
        <f t="shared" si="14"/>
        <v>118.257</v>
      </c>
      <c r="Q31" s="469">
        <f t="shared" si="15"/>
        <v>-0.25864853666167764</v>
      </c>
    </row>
    <row r="32" spans="1:17" s="133" customFormat="1" ht="18" customHeight="1">
      <c r="A32" s="463" t="s">
        <v>223</v>
      </c>
      <c r="B32" s="464">
        <v>37.797</v>
      </c>
      <c r="C32" s="465">
        <v>0</v>
      </c>
      <c r="D32" s="465">
        <f t="shared" si="8"/>
        <v>37.797</v>
      </c>
      <c r="E32" s="466">
        <f t="shared" si="9"/>
        <v>0.0027137571050615374</v>
      </c>
      <c r="F32" s="467">
        <v>24.5</v>
      </c>
      <c r="G32" s="465"/>
      <c r="H32" s="465">
        <f t="shared" si="10"/>
        <v>24.5</v>
      </c>
      <c r="I32" s="468">
        <f t="shared" si="11"/>
        <v>0.5427346938775508</v>
      </c>
      <c r="J32" s="467">
        <v>58.019000000000005</v>
      </c>
      <c r="K32" s="465"/>
      <c r="L32" s="465">
        <f t="shared" si="12"/>
        <v>58.019000000000005</v>
      </c>
      <c r="M32" s="468">
        <f t="shared" si="13"/>
        <v>0.0021529080901684034</v>
      </c>
      <c r="N32" s="467">
        <v>60.417</v>
      </c>
      <c r="O32" s="465">
        <v>11.104</v>
      </c>
      <c r="P32" s="465">
        <f t="shared" si="14"/>
        <v>71.521</v>
      </c>
      <c r="Q32" s="469">
        <f t="shared" si="15"/>
        <v>-0.18878371387424664</v>
      </c>
    </row>
    <row r="33" spans="1:17" s="133" customFormat="1" ht="18" customHeight="1">
      <c r="A33" s="463" t="s">
        <v>256</v>
      </c>
      <c r="B33" s="464">
        <v>0</v>
      </c>
      <c r="C33" s="465">
        <v>37.581</v>
      </c>
      <c r="D33" s="465">
        <f t="shared" si="8"/>
        <v>37.581</v>
      </c>
      <c r="E33" s="466">
        <f t="shared" si="9"/>
        <v>0.002698248690777513</v>
      </c>
      <c r="F33" s="467"/>
      <c r="G33" s="465">
        <v>10.182</v>
      </c>
      <c r="H33" s="465">
        <f t="shared" si="10"/>
        <v>10.182</v>
      </c>
      <c r="I33" s="468">
        <f t="shared" si="11"/>
        <v>2.6909251620506778</v>
      </c>
      <c r="J33" s="467"/>
      <c r="K33" s="465">
        <v>57.797000000000004</v>
      </c>
      <c r="L33" s="465">
        <f t="shared" si="12"/>
        <v>57.797000000000004</v>
      </c>
      <c r="M33" s="468">
        <f t="shared" si="13"/>
        <v>0.002144670347428656</v>
      </c>
      <c r="N33" s="467"/>
      <c r="O33" s="465">
        <v>21.909</v>
      </c>
      <c r="P33" s="465">
        <f t="shared" si="14"/>
        <v>21.909</v>
      </c>
      <c r="Q33" s="469">
        <f t="shared" si="15"/>
        <v>1.638048290656808</v>
      </c>
    </row>
    <row r="34" spans="1:17" s="133" customFormat="1" ht="18" customHeight="1">
      <c r="A34" s="463" t="s">
        <v>239</v>
      </c>
      <c r="B34" s="464">
        <v>35.927</v>
      </c>
      <c r="C34" s="465">
        <v>0</v>
      </c>
      <c r="D34" s="465">
        <f t="shared" si="8"/>
        <v>35.927</v>
      </c>
      <c r="E34" s="466">
        <f t="shared" si="9"/>
        <v>0.002579494444361877</v>
      </c>
      <c r="F34" s="467">
        <v>28.133000000000003</v>
      </c>
      <c r="G34" s="465"/>
      <c r="H34" s="465">
        <f t="shared" si="10"/>
        <v>28.133000000000003</v>
      </c>
      <c r="I34" s="468">
        <f t="shared" si="11"/>
        <v>0.2770411971705824</v>
      </c>
      <c r="J34" s="467">
        <v>75.438</v>
      </c>
      <c r="K34" s="465"/>
      <c r="L34" s="465">
        <f t="shared" si="12"/>
        <v>75.438</v>
      </c>
      <c r="M34" s="468">
        <f t="shared" si="13"/>
        <v>0.0027992740396443234</v>
      </c>
      <c r="N34" s="467">
        <v>56.036</v>
      </c>
      <c r="O34" s="465">
        <v>3.512</v>
      </c>
      <c r="P34" s="465">
        <f t="shared" si="14"/>
        <v>59.548</v>
      </c>
      <c r="Q34" s="469">
        <f t="shared" si="15"/>
        <v>0.26684355477933774</v>
      </c>
    </row>
    <row r="35" spans="1:17" s="133" customFormat="1" ht="18" customHeight="1">
      <c r="A35" s="463" t="s">
        <v>243</v>
      </c>
      <c r="B35" s="464">
        <v>0</v>
      </c>
      <c r="C35" s="465">
        <v>34.14</v>
      </c>
      <c r="D35" s="465">
        <f aca="true" t="shared" si="24" ref="D35:D43">C35+B35</f>
        <v>34.14</v>
      </c>
      <c r="E35" s="466">
        <f aca="true" t="shared" si="25" ref="E35:E43">D35/$D$8</f>
        <v>0.0024511910354472815</v>
      </c>
      <c r="F35" s="467">
        <v>6.25</v>
      </c>
      <c r="G35" s="465">
        <v>22.667</v>
      </c>
      <c r="H35" s="465">
        <f aca="true" t="shared" si="26" ref="H35:H43">G35+F35</f>
        <v>28.917</v>
      </c>
      <c r="I35" s="468">
        <f aca="true" t="shared" si="27" ref="I35:I43">(D35/H35-1)</f>
        <v>0.18062039630667082</v>
      </c>
      <c r="J35" s="467"/>
      <c r="K35" s="465">
        <v>59.861</v>
      </c>
      <c r="L35" s="465">
        <f aca="true" t="shared" si="28" ref="L35:L43">K35+J35</f>
        <v>59.861</v>
      </c>
      <c r="M35" s="468">
        <f aca="true" t="shared" si="29" ref="M35:M43">(L35/$L$8)</f>
        <v>0.002221259090738737</v>
      </c>
      <c r="N35" s="467">
        <v>9.34</v>
      </c>
      <c r="O35" s="465">
        <v>31.953000000000003</v>
      </c>
      <c r="P35" s="465">
        <f aca="true" t="shared" si="30" ref="P35:P43">O35+N35</f>
        <v>41.293000000000006</v>
      </c>
      <c r="Q35" s="469">
        <f aca="true" t="shared" si="31" ref="Q35:Q43">(L35/P35-1)</f>
        <v>0.44966459206160825</v>
      </c>
    </row>
    <row r="36" spans="1:17" s="133" customFormat="1" ht="18" customHeight="1">
      <c r="A36" s="463" t="s">
        <v>247</v>
      </c>
      <c r="B36" s="464">
        <v>26.514</v>
      </c>
      <c r="C36" s="465">
        <v>0.05</v>
      </c>
      <c r="D36" s="465">
        <f t="shared" si="24"/>
        <v>26.564</v>
      </c>
      <c r="E36" s="466">
        <f t="shared" si="25"/>
        <v>0.001907247764077961</v>
      </c>
      <c r="F36" s="467">
        <v>21.125</v>
      </c>
      <c r="G36" s="465">
        <v>0.25</v>
      </c>
      <c r="H36" s="465">
        <f t="shared" si="26"/>
        <v>21.375</v>
      </c>
      <c r="I36" s="468">
        <f t="shared" si="27"/>
        <v>0.24276023391812873</v>
      </c>
      <c r="J36" s="467">
        <v>47.566</v>
      </c>
      <c r="K36" s="465">
        <v>0.135</v>
      </c>
      <c r="L36" s="465">
        <f t="shared" si="28"/>
        <v>47.701</v>
      </c>
      <c r="M36" s="468">
        <f t="shared" si="29"/>
        <v>0.001770038587516555</v>
      </c>
      <c r="N36" s="467">
        <v>42.927</v>
      </c>
      <c r="O36" s="465">
        <v>0.85</v>
      </c>
      <c r="P36" s="465">
        <f t="shared" si="30"/>
        <v>43.777</v>
      </c>
      <c r="Q36" s="469">
        <f t="shared" si="31"/>
        <v>0.08963611028622331</v>
      </c>
    </row>
    <row r="37" spans="1:17" s="133" customFormat="1" ht="18" customHeight="1">
      <c r="A37" s="463" t="s">
        <v>252</v>
      </c>
      <c r="B37" s="464">
        <v>10.021</v>
      </c>
      <c r="C37" s="465">
        <v>15.742</v>
      </c>
      <c r="D37" s="465">
        <f t="shared" si="24"/>
        <v>25.763</v>
      </c>
      <c r="E37" s="466">
        <f t="shared" si="25"/>
        <v>0.0018497373944413684</v>
      </c>
      <c r="F37" s="467">
        <v>5.459</v>
      </c>
      <c r="G37" s="465">
        <v>26.288</v>
      </c>
      <c r="H37" s="465">
        <f t="shared" si="26"/>
        <v>31.747</v>
      </c>
      <c r="I37" s="468">
        <f t="shared" si="27"/>
        <v>-0.18849025104734296</v>
      </c>
      <c r="J37" s="467">
        <v>20.684</v>
      </c>
      <c r="K37" s="465">
        <v>41.367</v>
      </c>
      <c r="L37" s="465">
        <f t="shared" si="28"/>
        <v>62.051</v>
      </c>
      <c r="M37" s="468">
        <f t="shared" si="29"/>
        <v>0.002302523309657864</v>
      </c>
      <c r="N37" s="467">
        <v>15.59</v>
      </c>
      <c r="O37" s="465">
        <v>55.70399999999999</v>
      </c>
      <c r="P37" s="465">
        <f t="shared" si="30"/>
        <v>71.294</v>
      </c>
      <c r="Q37" s="469">
        <f t="shared" si="31"/>
        <v>-0.12964625354167247</v>
      </c>
    </row>
    <row r="38" spans="1:17" s="133" customFormat="1" ht="18" customHeight="1">
      <c r="A38" s="463" t="s">
        <v>227</v>
      </c>
      <c r="B38" s="464">
        <v>24.061</v>
      </c>
      <c r="C38" s="465">
        <v>0.962</v>
      </c>
      <c r="D38" s="465">
        <f t="shared" si="24"/>
        <v>25.023</v>
      </c>
      <c r="E38" s="466">
        <f t="shared" si="25"/>
        <v>0.001796606715875727</v>
      </c>
      <c r="F38" s="467">
        <v>16.891</v>
      </c>
      <c r="G38" s="465">
        <v>2.094</v>
      </c>
      <c r="H38" s="465">
        <f t="shared" si="26"/>
        <v>18.985</v>
      </c>
      <c r="I38" s="468">
        <f t="shared" si="27"/>
        <v>0.31804055833552813</v>
      </c>
      <c r="J38" s="467">
        <v>42.811</v>
      </c>
      <c r="K38" s="465">
        <v>2.0940000000000003</v>
      </c>
      <c r="L38" s="465">
        <f t="shared" si="28"/>
        <v>44.905</v>
      </c>
      <c r="M38" s="468">
        <f t="shared" si="29"/>
        <v>0.0016662875573348758</v>
      </c>
      <c r="N38" s="467">
        <v>38.521</v>
      </c>
      <c r="O38" s="465">
        <v>2.192</v>
      </c>
      <c r="P38" s="465">
        <f t="shared" si="30"/>
        <v>40.713</v>
      </c>
      <c r="Q38" s="469">
        <f t="shared" si="31"/>
        <v>0.10296465502419383</v>
      </c>
    </row>
    <row r="39" spans="1:17" s="133" customFormat="1" ht="18" customHeight="1">
      <c r="A39" s="463" t="s">
        <v>230</v>
      </c>
      <c r="B39" s="464">
        <v>19.842</v>
      </c>
      <c r="C39" s="465">
        <v>0</v>
      </c>
      <c r="D39" s="465">
        <f t="shared" si="24"/>
        <v>19.842</v>
      </c>
      <c r="E39" s="466">
        <f t="shared" si="25"/>
        <v>0.0014246201677019612</v>
      </c>
      <c r="F39" s="467">
        <v>46.072</v>
      </c>
      <c r="G39" s="465"/>
      <c r="H39" s="465">
        <f t="shared" si="26"/>
        <v>46.072</v>
      </c>
      <c r="I39" s="468">
        <f t="shared" si="27"/>
        <v>-0.5693262719222087</v>
      </c>
      <c r="J39" s="467">
        <v>54.45700000000001</v>
      </c>
      <c r="K39" s="465"/>
      <c r="L39" s="465">
        <f t="shared" si="28"/>
        <v>54.45700000000001</v>
      </c>
      <c r="M39" s="468">
        <f t="shared" si="29"/>
        <v>0.0020207331368396688</v>
      </c>
      <c r="N39" s="467">
        <v>91.858</v>
      </c>
      <c r="O39" s="465"/>
      <c r="P39" s="465">
        <f t="shared" si="30"/>
        <v>91.858</v>
      </c>
      <c r="Q39" s="469">
        <f t="shared" si="31"/>
        <v>-0.40716105292952154</v>
      </c>
    </row>
    <row r="40" spans="1:17" s="133" customFormat="1" ht="18" customHeight="1">
      <c r="A40" s="463" t="s">
        <v>241</v>
      </c>
      <c r="B40" s="464">
        <v>17.605</v>
      </c>
      <c r="C40" s="465">
        <v>0</v>
      </c>
      <c r="D40" s="465">
        <f t="shared" si="24"/>
        <v>17.605</v>
      </c>
      <c r="E40" s="466">
        <f t="shared" si="25"/>
        <v>0.0012640075623623138</v>
      </c>
      <c r="F40" s="467">
        <v>13.461</v>
      </c>
      <c r="G40" s="465">
        <v>0.114</v>
      </c>
      <c r="H40" s="465">
        <f t="shared" si="26"/>
        <v>13.575000000000001</v>
      </c>
      <c r="I40" s="468">
        <f t="shared" si="27"/>
        <v>0.29686924493554323</v>
      </c>
      <c r="J40" s="467">
        <v>32.550000000000004</v>
      </c>
      <c r="K40" s="465"/>
      <c r="L40" s="465">
        <f t="shared" si="28"/>
        <v>32.550000000000004</v>
      </c>
      <c r="M40" s="468">
        <f t="shared" si="29"/>
        <v>0.0012078311990034564</v>
      </c>
      <c r="N40" s="467">
        <v>18.501</v>
      </c>
      <c r="O40" s="465">
        <v>0.114</v>
      </c>
      <c r="P40" s="465">
        <f t="shared" si="30"/>
        <v>18.615000000000002</v>
      </c>
      <c r="Q40" s="469">
        <f t="shared" si="31"/>
        <v>0.7485898468976633</v>
      </c>
    </row>
    <row r="41" spans="1:17" s="133" customFormat="1" ht="18" customHeight="1">
      <c r="A41" s="463" t="s">
        <v>240</v>
      </c>
      <c r="B41" s="464">
        <v>14.357</v>
      </c>
      <c r="C41" s="465">
        <v>0</v>
      </c>
      <c r="D41" s="465">
        <f t="shared" si="24"/>
        <v>14.357</v>
      </c>
      <c r="E41" s="466">
        <f t="shared" si="25"/>
        <v>0.0010308069623877157</v>
      </c>
      <c r="F41" s="467">
        <v>12.975999999999999</v>
      </c>
      <c r="G41" s="465"/>
      <c r="H41" s="465">
        <f t="shared" si="26"/>
        <v>12.975999999999999</v>
      </c>
      <c r="I41" s="468">
        <f t="shared" si="27"/>
        <v>0.1064272503082615</v>
      </c>
      <c r="J41" s="467">
        <v>30.529999999999998</v>
      </c>
      <c r="K41" s="465"/>
      <c r="L41" s="465">
        <f t="shared" si="28"/>
        <v>30.529999999999998</v>
      </c>
      <c r="M41" s="468">
        <f t="shared" si="29"/>
        <v>0.0011328751614616134</v>
      </c>
      <c r="N41" s="467">
        <v>26.207</v>
      </c>
      <c r="O41" s="465">
        <v>1.631</v>
      </c>
      <c r="P41" s="465">
        <f t="shared" si="30"/>
        <v>27.838</v>
      </c>
      <c r="Q41" s="469">
        <f t="shared" si="31"/>
        <v>0.09670234930670296</v>
      </c>
    </row>
    <row r="42" spans="1:17" s="133" customFormat="1" ht="18" customHeight="1">
      <c r="A42" s="463" t="s">
        <v>253</v>
      </c>
      <c r="B42" s="464">
        <v>10.524000000000001</v>
      </c>
      <c r="C42" s="465">
        <v>0.276</v>
      </c>
      <c r="D42" s="465">
        <f t="shared" si="24"/>
        <v>10.8</v>
      </c>
      <c r="E42" s="466">
        <f t="shared" si="25"/>
        <v>0.000775420714201249</v>
      </c>
      <c r="F42" s="467">
        <v>13.289000000000001</v>
      </c>
      <c r="G42" s="465">
        <v>0.03</v>
      </c>
      <c r="H42" s="465">
        <f t="shared" si="26"/>
        <v>13.319</v>
      </c>
      <c r="I42" s="468">
        <f t="shared" si="27"/>
        <v>-0.18912831293640664</v>
      </c>
      <c r="J42" s="467">
        <v>21.111</v>
      </c>
      <c r="K42" s="465">
        <v>0.356</v>
      </c>
      <c r="L42" s="465">
        <f t="shared" si="28"/>
        <v>21.467000000000002</v>
      </c>
      <c r="M42" s="468">
        <f t="shared" si="29"/>
        <v>0.000796574880153831</v>
      </c>
      <c r="N42" s="467">
        <v>18.952</v>
      </c>
      <c r="O42" s="465">
        <v>0.5</v>
      </c>
      <c r="P42" s="465">
        <f t="shared" si="30"/>
        <v>19.452</v>
      </c>
      <c r="Q42" s="469">
        <f t="shared" si="31"/>
        <v>0.10358831996709861</v>
      </c>
    </row>
    <row r="43" spans="1:17" s="133" customFormat="1" ht="18" customHeight="1">
      <c r="A43" s="463" t="s">
        <v>228</v>
      </c>
      <c r="B43" s="464">
        <v>7.309</v>
      </c>
      <c r="C43" s="465">
        <v>0.638</v>
      </c>
      <c r="D43" s="465">
        <f t="shared" si="24"/>
        <v>7.947</v>
      </c>
      <c r="E43" s="466">
        <f t="shared" si="25"/>
        <v>0.000570580408866419</v>
      </c>
      <c r="F43" s="467">
        <v>13.971</v>
      </c>
      <c r="G43" s="465">
        <v>1.7020000000000002</v>
      </c>
      <c r="H43" s="465">
        <f t="shared" si="26"/>
        <v>15.673</v>
      </c>
      <c r="I43" s="468">
        <f t="shared" si="27"/>
        <v>-0.4929496586486314</v>
      </c>
      <c r="J43" s="467">
        <v>13.844</v>
      </c>
      <c r="K43" s="465">
        <v>1.8920000000000003</v>
      </c>
      <c r="L43" s="465">
        <f t="shared" si="28"/>
        <v>15.736</v>
      </c>
      <c r="M43" s="468">
        <f t="shared" si="29"/>
        <v>0.0005839149538408106</v>
      </c>
      <c r="N43" s="467">
        <v>20.801000000000002</v>
      </c>
      <c r="O43" s="465">
        <v>2.5059999999999993</v>
      </c>
      <c r="P43" s="465">
        <f t="shared" si="30"/>
        <v>23.307000000000002</v>
      </c>
      <c r="Q43" s="469">
        <f t="shared" si="31"/>
        <v>-0.32483803149268464</v>
      </c>
    </row>
    <row r="44" spans="1:17" s="133" customFormat="1" ht="18" customHeight="1">
      <c r="A44" s="463" t="s">
        <v>237</v>
      </c>
      <c r="B44" s="464">
        <v>6.261</v>
      </c>
      <c r="C44" s="465">
        <v>0.2</v>
      </c>
      <c r="D44" s="465">
        <f aca="true" t="shared" si="32" ref="D44:D51">C44+B44</f>
        <v>6.461</v>
      </c>
      <c r="E44" s="466">
        <f aca="true" t="shared" si="33" ref="E44:E51">D44/$D$8</f>
        <v>0.0004638882624494694</v>
      </c>
      <c r="F44" s="467">
        <v>376.231</v>
      </c>
      <c r="G44" s="465">
        <v>1.579</v>
      </c>
      <c r="H44" s="465">
        <f aca="true" t="shared" si="34" ref="H44:H51">G44+F44</f>
        <v>377.81</v>
      </c>
      <c r="I44" s="468">
        <f aca="true" t="shared" si="35" ref="I44:I51">(D44/H44-1)</f>
        <v>-0.9828988115719541</v>
      </c>
      <c r="J44" s="467">
        <v>7.732</v>
      </c>
      <c r="K44" s="465">
        <v>0.33</v>
      </c>
      <c r="L44" s="465">
        <f aca="true" t="shared" si="36" ref="L44:L51">K44+J44</f>
        <v>8.062</v>
      </c>
      <c r="M44" s="468">
        <f aca="true" t="shared" si="37" ref="M44:M51">(L44/$L$8)</f>
        <v>0.00029915622508036447</v>
      </c>
      <c r="N44" s="467">
        <v>778.1529999999999</v>
      </c>
      <c r="O44" s="465">
        <v>5.341</v>
      </c>
      <c r="P44" s="465">
        <f aca="true" t="shared" si="38" ref="P44:P51">O44+N44</f>
        <v>783.4939999999999</v>
      </c>
      <c r="Q44" s="469">
        <f aca="true" t="shared" si="39" ref="Q44:Q51">(L44/P44-1)</f>
        <v>-0.9897101956109428</v>
      </c>
    </row>
    <row r="45" spans="1:17" s="133" customFormat="1" ht="18" customHeight="1">
      <c r="A45" s="463" t="s">
        <v>251</v>
      </c>
      <c r="B45" s="464">
        <v>4.147</v>
      </c>
      <c r="C45" s="465">
        <v>1.651</v>
      </c>
      <c r="D45" s="465">
        <f t="shared" si="32"/>
        <v>5.798</v>
      </c>
      <c r="E45" s="466">
        <f t="shared" si="33"/>
        <v>0.00041628604638322607</v>
      </c>
      <c r="F45" s="467">
        <v>4.528</v>
      </c>
      <c r="G45" s="465">
        <v>0.098</v>
      </c>
      <c r="H45" s="465">
        <f t="shared" si="34"/>
        <v>4.6259999999999994</v>
      </c>
      <c r="I45" s="468">
        <f t="shared" si="35"/>
        <v>0.25335062689148313</v>
      </c>
      <c r="J45" s="467">
        <v>9.185</v>
      </c>
      <c r="K45" s="465">
        <v>1.701</v>
      </c>
      <c r="L45" s="465">
        <f t="shared" si="36"/>
        <v>10.886000000000001</v>
      </c>
      <c r="M45" s="468">
        <f t="shared" si="37"/>
        <v>0.0004039462498418318</v>
      </c>
      <c r="N45" s="467">
        <v>8.879999999999999</v>
      </c>
      <c r="O45" s="465">
        <v>0.198</v>
      </c>
      <c r="P45" s="465">
        <f t="shared" si="38"/>
        <v>9.078</v>
      </c>
      <c r="Q45" s="469">
        <f t="shared" si="39"/>
        <v>0.1991628111918926</v>
      </c>
    </row>
    <row r="46" spans="1:17" s="133" customFormat="1" ht="18" customHeight="1">
      <c r="A46" s="463" t="s">
        <v>248</v>
      </c>
      <c r="B46" s="464">
        <v>5.269</v>
      </c>
      <c r="C46" s="465">
        <v>0.354</v>
      </c>
      <c r="D46" s="465">
        <f t="shared" si="32"/>
        <v>5.623</v>
      </c>
      <c r="E46" s="466">
        <f t="shared" si="33"/>
        <v>0.00040372135888459474</v>
      </c>
      <c r="F46" s="467">
        <v>3.2359999999999998</v>
      </c>
      <c r="G46" s="465"/>
      <c r="H46" s="465">
        <f t="shared" si="34"/>
        <v>3.2359999999999998</v>
      </c>
      <c r="I46" s="468">
        <f t="shared" si="35"/>
        <v>0.7376390605686034</v>
      </c>
      <c r="J46" s="467">
        <v>9.595999999999998</v>
      </c>
      <c r="K46" s="465">
        <v>0.354</v>
      </c>
      <c r="L46" s="465">
        <f t="shared" si="36"/>
        <v>9.949999999999998</v>
      </c>
      <c r="M46" s="468">
        <f t="shared" si="37"/>
        <v>0.00036921414531749266</v>
      </c>
      <c r="N46" s="467">
        <v>7.924</v>
      </c>
      <c r="O46" s="465">
        <v>4.4</v>
      </c>
      <c r="P46" s="465">
        <f t="shared" si="38"/>
        <v>12.324000000000002</v>
      </c>
      <c r="Q46" s="469">
        <f t="shared" si="39"/>
        <v>-0.19263226225251573</v>
      </c>
    </row>
    <row r="47" spans="1:17" s="133" customFormat="1" ht="18" customHeight="1">
      <c r="A47" s="463" t="s">
        <v>233</v>
      </c>
      <c r="B47" s="464">
        <v>4.917</v>
      </c>
      <c r="C47" s="465">
        <v>0</v>
      </c>
      <c r="D47" s="465">
        <f t="shared" si="32"/>
        <v>4.917</v>
      </c>
      <c r="E47" s="466">
        <f t="shared" si="33"/>
        <v>0.00035303181960440194</v>
      </c>
      <c r="F47" s="467">
        <v>11.363</v>
      </c>
      <c r="G47" s="465">
        <v>0.055</v>
      </c>
      <c r="H47" s="465">
        <f t="shared" si="34"/>
        <v>11.418</v>
      </c>
      <c r="I47" s="468">
        <f t="shared" si="35"/>
        <v>-0.569364161849711</v>
      </c>
      <c r="J47" s="467">
        <v>11.914</v>
      </c>
      <c r="K47" s="465">
        <v>0.175</v>
      </c>
      <c r="L47" s="465">
        <f t="shared" si="36"/>
        <v>12.089</v>
      </c>
      <c r="M47" s="468">
        <f t="shared" si="37"/>
        <v>0.0004485859098234342</v>
      </c>
      <c r="N47" s="467">
        <v>18.23</v>
      </c>
      <c r="O47" s="465">
        <v>1.3639999999999999</v>
      </c>
      <c r="P47" s="465">
        <f t="shared" si="38"/>
        <v>19.594</v>
      </c>
      <c r="Q47" s="469">
        <f t="shared" si="39"/>
        <v>-0.38302541594365624</v>
      </c>
    </row>
    <row r="48" spans="1:17" s="133" customFormat="1" ht="18" customHeight="1">
      <c r="A48" s="463" t="s">
        <v>249</v>
      </c>
      <c r="B48" s="464">
        <v>3.561</v>
      </c>
      <c r="C48" s="465">
        <v>0.966</v>
      </c>
      <c r="D48" s="465">
        <f t="shared" si="32"/>
        <v>4.527</v>
      </c>
      <c r="E48" s="466">
        <f t="shared" si="33"/>
        <v>0.00032503051603602356</v>
      </c>
      <c r="F48" s="467"/>
      <c r="G48" s="465">
        <v>0.01</v>
      </c>
      <c r="H48" s="465">
        <f t="shared" si="34"/>
        <v>0.01</v>
      </c>
      <c r="I48" s="468">
        <f t="shared" si="35"/>
        <v>451.7</v>
      </c>
      <c r="J48" s="467">
        <v>3.561</v>
      </c>
      <c r="K48" s="465">
        <v>2.2209999999999996</v>
      </c>
      <c r="L48" s="465">
        <f t="shared" si="36"/>
        <v>5.782</v>
      </c>
      <c r="M48" s="468">
        <f t="shared" si="37"/>
        <v>0.00021455238072620535</v>
      </c>
      <c r="N48" s="467"/>
      <c r="O48" s="465">
        <v>0.01</v>
      </c>
      <c r="P48" s="465">
        <f t="shared" si="38"/>
        <v>0.01</v>
      </c>
      <c r="Q48" s="469">
        <f t="shared" si="39"/>
        <v>577.2</v>
      </c>
    </row>
    <row r="49" spans="1:17" s="133" customFormat="1" ht="18" customHeight="1">
      <c r="A49" s="463" t="s">
        <v>226</v>
      </c>
      <c r="B49" s="464">
        <v>4.248</v>
      </c>
      <c r="C49" s="465">
        <v>0</v>
      </c>
      <c r="D49" s="465">
        <f t="shared" si="32"/>
        <v>4.248</v>
      </c>
      <c r="E49" s="466">
        <f t="shared" si="33"/>
        <v>0.0003049988142524913</v>
      </c>
      <c r="F49" s="467">
        <v>9.029</v>
      </c>
      <c r="G49" s="465">
        <v>0.02</v>
      </c>
      <c r="H49" s="465">
        <f t="shared" si="34"/>
        <v>9.049</v>
      </c>
      <c r="I49" s="468">
        <f t="shared" si="35"/>
        <v>-0.5305558625262459</v>
      </c>
      <c r="J49" s="467">
        <v>10.987</v>
      </c>
      <c r="K49" s="465"/>
      <c r="L49" s="465">
        <f t="shared" si="36"/>
        <v>10.987</v>
      </c>
      <c r="M49" s="468">
        <f t="shared" si="37"/>
        <v>0.0004076940517189239</v>
      </c>
      <c r="N49" s="467">
        <v>23.669</v>
      </c>
      <c r="O49" s="465">
        <v>0.02</v>
      </c>
      <c r="P49" s="465">
        <f t="shared" si="38"/>
        <v>23.689</v>
      </c>
      <c r="Q49" s="469">
        <f t="shared" si="39"/>
        <v>-0.5361982354679387</v>
      </c>
    </row>
    <row r="50" spans="1:17" s="133" customFormat="1" ht="18" customHeight="1">
      <c r="A50" s="463" t="s">
        <v>254</v>
      </c>
      <c r="B50" s="464">
        <v>3.567</v>
      </c>
      <c r="C50" s="465">
        <v>0.11</v>
      </c>
      <c r="D50" s="465">
        <f t="shared" si="32"/>
        <v>3.677</v>
      </c>
      <c r="E50" s="466">
        <f t="shared" si="33"/>
        <v>0.0002640020338998141</v>
      </c>
      <c r="F50" s="467">
        <v>7.5009999999999994</v>
      </c>
      <c r="G50" s="465"/>
      <c r="H50" s="465">
        <f t="shared" si="34"/>
        <v>7.5009999999999994</v>
      </c>
      <c r="I50" s="468">
        <f t="shared" si="35"/>
        <v>-0.5097986935075323</v>
      </c>
      <c r="J50" s="467">
        <v>6.638</v>
      </c>
      <c r="K50" s="465">
        <v>0.14100000000000001</v>
      </c>
      <c r="L50" s="465">
        <f t="shared" si="36"/>
        <v>6.779</v>
      </c>
      <c r="M50" s="468">
        <f t="shared" si="37"/>
        <v>0.0002515480091565109</v>
      </c>
      <c r="N50" s="467">
        <v>12.553999999999998</v>
      </c>
      <c r="O50" s="465">
        <v>0.7</v>
      </c>
      <c r="P50" s="465">
        <f t="shared" si="38"/>
        <v>13.253999999999998</v>
      </c>
      <c r="Q50" s="469">
        <f t="shared" si="39"/>
        <v>-0.4885317639957748</v>
      </c>
    </row>
    <row r="51" spans="1:17" s="133" customFormat="1" ht="18" customHeight="1">
      <c r="A51" s="463" t="s">
        <v>244</v>
      </c>
      <c r="B51" s="464">
        <v>3.154</v>
      </c>
      <c r="C51" s="465">
        <v>0</v>
      </c>
      <c r="D51" s="465">
        <f t="shared" si="32"/>
        <v>3.154</v>
      </c>
      <c r="E51" s="466">
        <f t="shared" si="33"/>
        <v>0.00022645156783247585</v>
      </c>
      <c r="F51" s="467">
        <v>4.5889999999999995</v>
      </c>
      <c r="G51" s="465"/>
      <c r="H51" s="465">
        <f t="shared" si="34"/>
        <v>4.5889999999999995</v>
      </c>
      <c r="I51" s="468">
        <f t="shared" si="35"/>
        <v>-0.3127042928742645</v>
      </c>
      <c r="J51" s="467">
        <v>8.107</v>
      </c>
      <c r="K51" s="465"/>
      <c r="L51" s="465">
        <f t="shared" si="36"/>
        <v>8.107</v>
      </c>
      <c r="M51" s="468">
        <f t="shared" si="37"/>
        <v>0.00030082603779788073</v>
      </c>
      <c r="N51" s="467">
        <v>7.925</v>
      </c>
      <c r="O51" s="465">
        <v>0.22</v>
      </c>
      <c r="P51" s="465">
        <f t="shared" si="38"/>
        <v>8.145</v>
      </c>
      <c r="Q51" s="469">
        <f t="shared" si="39"/>
        <v>-0.0046654389195825985</v>
      </c>
    </row>
    <row r="52" spans="1:17" s="133" customFormat="1" ht="18" customHeight="1">
      <c r="A52" s="463" t="s">
        <v>245</v>
      </c>
      <c r="B52" s="464">
        <v>1.209</v>
      </c>
      <c r="C52" s="465">
        <v>1.1360000000000001</v>
      </c>
      <c r="D52" s="465">
        <f>C52+B52</f>
        <v>2.345</v>
      </c>
      <c r="E52" s="466">
        <f>D52/$D$8</f>
        <v>0.00016836681248166008</v>
      </c>
      <c r="F52" s="467">
        <v>1.885</v>
      </c>
      <c r="G52" s="465"/>
      <c r="H52" s="465">
        <f>G52+F52</f>
        <v>1.885</v>
      </c>
      <c r="I52" s="468">
        <f>(D52/H52-1)</f>
        <v>0.244031830238727</v>
      </c>
      <c r="J52" s="467">
        <v>2.4480000000000004</v>
      </c>
      <c r="K52" s="465">
        <v>1.161</v>
      </c>
      <c r="L52" s="465">
        <f>K52+J52</f>
        <v>3.6090000000000004</v>
      </c>
      <c r="M52" s="468">
        <f>(L52/$L$8)</f>
        <v>0.0001339189799448072</v>
      </c>
      <c r="N52" s="467">
        <v>3.411</v>
      </c>
      <c r="O52" s="465">
        <v>3.841</v>
      </c>
      <c r="P52" s="465">
        <f>O52+N52</f>
        <v>7.252000000000001</v>
      </c>
      <c r="Q52" s="469">
        <f>(L52/P52-1)</f>
        <v>-0.5023441809156095</v>
      </c>
    </row>
    <row r="53" spans="1:17" s="133" customFormat="1" ht="18" customHeight="1" thickBot="1">
      <c r="A53" s="470" t="s">
        <v>257</v>
      </c>
      <c r="B53" s="471">
        <v>1201.6789999999999</v>
      </c>
      <c r="C53" s="472">
        <v>652.6989999999998</v>
      </c>
      <c r="D53" s="472">
        <f>C53+B53</f>
        <v>1854.3779999999997</v>
      </c>
      <c r="E53" s="473">
        <f>D53/$D$8</f>
        <v>0.13314102899621144</v>
      </c>
      <c r="F53" s="474">
        <v>1140.7979999999995</v>
      </c>
      <c r="G53" s="472">
        <v>1056.335</v>
      </c>
      <c r="H53" s="472">
        <f>G53+F53</f>
        <v>2197.133</v>
      </c>
      <c r="I53" s="475">
        <f>(D53/H53-1)</f>
        <v>-0.15600102497208868</v>
      </c>
      <c r="J53" s="474">
        <v>2359.178999999998</v>
      </c>
      <c r="K53" s="472">
        <v>1432.425999999991</v>
      </c>
      <c r="L53" s="472">
        <f>K53+J53</f>
        <v>3791.6049999999886</v>
      </c>
      <c r="M53" s="475">
        <f>(L53/$L$8)</f>
        <v>0.1406948944177415</v>
      </c>
      <c r="N53" s="474">
        <v>2036.3179999999995</v>
      </c>
      <c r="O53" s="472">
        <v>2066.624999999997</v>
      </c>
      <c r="P53" s="472">
        <f>O53+N53</f>
        <v>4102.942999999997</v>
      </c>
      <c r="Q53" s="476">
        <f>(L53/P53-1)</f>
        <v>-0.07588162935727072</v>
      </c>
    </row>
    <row r="54" ht="9.75" customHeight="1" thickTop="1">
      <c r="A54" s="105"/>
    </row>
    <row r="55" ht="13.5" customHeight="1">
      <c r="A55" s="105" t="s">
        <v>48</v>
      </c>
    </row>
  </sheetData>
  <sheetProtection/>
  <mergeCells count="14">
    <mergeCell ref="B6:D6"/>
    <mergeCell ref="E6:E7"/>
    <mergeCell ref="F6:H6"/>
    <mergeCell ref="I6:I7"/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</mergeCells>
  <conditionalFormatting sqref="Q54:Q65536 I54:I65536 I3 Q3">
    <cfRule type="cellIs" priority="4" dxfId="93" operator="lessThan" stopIfTrue="1">
      <formula>0</formula>
    </cfRule>
  </conditionalFormatting>
  <conditionalFormatting sqref="I8:I53 Q8:Q53">
    <cfRule type="cellIs" priority="5" dxfId="93" operator="lessThan">
      <formula>0</formula>
    </cfRule>
    <cfRule type="cellIs" priority="6" dxfId="95" operator="greaterThanOrEqual">
      <formula>0</formula>
    </cfRule>
  </conditionalFormatting>
  <conditionalFormatting sqref="I5 Q5">
    <cfRule type="cellIs" priority="1" dxfId="93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100"/>
  <sheetViews>
    <sheetView showGridLines="0" zoomScale="80" zoomScaleNormal="80" zoomScalePageLayoutView="0" workbookViewId="0" topLeftCell="A1">
      <selection activeCell="T98" sqref="T98:W98"/>
    </sheetView>
  </sheetViews>
  <sheetFormatPr defaultColWidth="8.00390625" defaultRowHeight="15"/>
  <cols>
    <col min="1" max="1" width="20.28125" style="112" customWidth="1"/>
    <col min="2" max="2" width="9.00390625" style="112" customWidth="1"/>
    <col min="3" max="3" width="10.7109375" style="112" customWidth="1"/>
    <col min="4" max="4" width="9.7109375" style="112" customWidth="1"/>
    <col min="5" max="5" width="10.140625" style="112" customWidth="1"/>
    <col min="6" max="6" width="10.57421875" style="112" customWidth="1"/>
    <col min="7" max="7" width="9.421875" style="112" bestFit="1" customWidth="1"/>
    <col min="8" max="8" width="9.28125" style="112" bestFit="1" customWidth="1"/>
    <col min="9" max="9" width="10.7109375" style="112" bestFit="1" customWidth="1"/>
    <col min="10" max="10" width="8.57421875" style="112" customWidth="1"/>
    <col min="11" max="11" width="10.421875" style="112" customWidth="1"/>
    <col min="12" max="12" width="12.8515625" style="112" customWidth="1"/>
    <col min="13" max="13" width="10.00390625" style="112" customWidth="1"/>
    <col min="14" max="15" width="11.140625" style="112" bestFit="1" customWidth="1"/>
    <col min="16" max="16" width="8.57421875" style="112" customWidth="1"/>
    <col min="17" max="17" width="10.28125" style="112" customWidth="1"/>
    <col min="18" max="18" width="11.140625" style="112" bestFit="1" customWidth="1"/>
    <col min="19" max="19" width="9.421875" style="112" bestFit="1" customWidth="1"/>
    <col min="20" max="21" width="11.140625" style="112" bestFit="1" customWidth="1"/>
    <col min="22" max="22" width="8.28125" style="112" customWidth="1"/>
    <col min="23" max="23" width="10.28125" style="112" customWidth="1"/>
    <col min="24" max="24" width="11.140625" style="112" bestFit="1" customWidth="1"/>
    <col min="25" max="25" width="9.8515625" style="112" bestFit="1" customWidth="1"/>
    <col min="26" max="16384" width="8.00390625" style="112" customWidth="1"/>
  </cols>
  <sheetData>
    <row r="1" spans="24:25" ht="18.75" thickBot="1">
      <c r="X1" s="617" t="s">
        <v>26</v>
      </c>
      <c r="Y1" s="618"/>
    </row>
    <row r="2" ht="5.25" customHeight="1" thickBot="1"/>
    <row r="3" spans="1:25" ht="24.75" customHeight="1" thickTop="1">
      <c r="A3" s="675" t="s">
        <v>58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S3" s="676"/>
      <c r="T3" s="676"/>
      <c r="U3" s="676"/>
      <c r="V3" s="676"/>
      <c r="W3" s="676"/>
      <c r="X3" s="676"/>
      <c r="Y3" s="677"/>
    </row>
    <row r="4" spans="1:25" ht="16.5" customHeight="1" thickBot="1">
      <c r="A4" s="686" t="s">
        <v>42</v>
      </c>
      <c r="B4" s="687"/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7"/>
      <c r="O4" s="687"/>
      <c r="P4" s="687"/>
      <c r="Q4" s="687"/>
      <c r="R4" s="687"/>
      <c r="S4" s="687"/>
      <c r="T4" s="687"/>
      <c r="U4" s="687"/>
      <c r="V4" s="687"/>
      <c r="W4" s="687"/>
      <c r="X4" s="687"/>
      <c r="Y4" s="688"/>
    </row>
    <row r="5" spans="1:25" s="164" customFormat="1" ht="15.75" customHeight="1" thickBot="1" thickTop="1">
      <c r="A5" s="622" t="s">
        <v>57</v>
      </c>
      <c r="B5" s="692" t="s">
        <v>34</v>
      </c>
      <c r="C5" s="693"/>
      <c r="D5" s="693"/>
      <c r="E5" s="693"/>
      <c r="F5" s="693"/>
      <c r="G5" s="693"/>
      <c r="H5" s="693"/>
      <c r="I5" s="693"/>
      <c r="J5" s="694"/>
      <c r="K5" s="694"/>
      <c r="L5" s="694"/>
      <c r="M5" s="695"/>
      <c r="N5" s="692" t="s">
        <v>33</v>
      </c>
      <c r="O5" s="693"/>
      <c r="P5" s="693"/>
      <c r="Q5" s="693"/>
      <c r="R5" s="693"/>
      <c r="S5" s="693"/>
      <c r="T5" s="693"/>
      <c r="U5" s="693"/>
      <c r="V5" s="693"/>
      <c r="W5" s="693"/>
      <c r="X5" s="693"/>
      <c r="Y5" s="696"/>
    </row>
    <row r="6" spans="1:25" s="125" customFormat="1" ht="26.25" customHeight="1">
      <c r="A6" s="623"/>
      <c r="B6" s="681" t="s">
        <v>155</v>
      </c>
      <c r="C6" s="682"/>
      <c r="D6" s="682"/>
      <c r="E6" s="682"/>
      <c r="F6" s="682"/>
      <c r="G6" s="678" t="s">
        <v>32</v>
      </c>
      <c r="H6" s="681" t="s">
        <v>156</v>
      </c>
      <c r="I6" s="682"/>
      <c r="J6" s="682"/>
      <c r="K6" s="682"/>
      <c r="L6" s="682"/>
      <c r="M6" s="689" t="s">
        <v>31</v>
      </c>
      <c r="N6" s="681" t="s">
        <v>157</v>
      </c>
      <c r="O6" s="682"/>
      <c r="P6" s="682"/>
      <c r="Q6" s="682"/>
      <c r="R6" s="682"/>
      <c r="S6" s="678" t="s">
        <v>32</v>
      </c>
      <c r="T6" s="681" t="s">
        <v>158</v>
      </c>
      <c r="U6" s="682"/>
      <c r="V6" s="682"/>
      <c r="W6" s="682"/>
      <c r="X6" s="682"/>
      <c r="Y6" s="683" t="s">
        <v>31</v>
      </c>
    </row>
    <row r="7" spans="1:25" s="125" customFormat="1" ht="26.25" customHeight="1">
      <c r="A7" s="624"/>
      <c r="B7" s="670" t="s">
        <v>20</v>
      </c>
      <c r="C7" s="671"/>
      <c r="D7" s="672" t="s">
        <v>19</v>
      </c>
      <c r="E7" s="671"/>
      <c r="F7" s="673" t="s">
        <v>15</v>
      </c>
      <c r="G7" s="679"/>
      <c r="H7" s="670" t="s">
        <v>20</v>
      </c>
      <c r="I7" s="671"/>
      <c r="J7" s="672" t="s">
        <v>19</v>
      </c>
      <c r="K7" s="671"/>
      <c r="L7" s="673" t="s">
        <v>15</v>
      </c>
      <c r="M7" s="690"/>
      <c r="N7" s="670" t="s">
        <v>20</v>
      </c>
      <c r="O7" s="671"/>
      <c r="P7" s="672" t="s">
        <v>19</v>
      </c>
      <c r="Q7" s="671"/>
      <c r="R7" s="673" t="s">
        <v>15</v>
      </c>
      <c r="S7" s="679"/>
      <c r="T7" s="670" t="s">
        <v>20</v>
      </c>
      <c r="U7" s="671"/>
      <c r="V7" s="672" t="s">
        <v>19</v>
      </c>
      <c r="W7" s="671"/>
      <c r="X7" s="673" t="s">
        <v>15</v>
      </c>
      <c r="Y7" s="684"/>
    </row>
    <row r="8" spans="1:25" s="160" customFormat="1" ht="21" customHeight="1" thickBot="1">
      <c r="A8" s="625"/>
      <c r="B8" s="163" t="s">
        <v>17</v>
      </c>
      <c r="C8" s="161" t="s">
        <v>16</v>
      </c>
      <c r="D8" s="162" t="s">
        <v>17</v>
      </c>
      <c r="E8" s="161" t="s">
        <v>16</v>
      </c>
      <c r="F8" s="674"/>
      <c r="G8" s="680"/>
      <c r="H8" s="163" t="s">
        <v>17</v>
      </c>
      <c r="I8" s="161" t="s">
        <v>16</v>
      </c>
      <c r="J8" s="162" t="s">
        <v>17</v>
      </c>
      <c r="K8" s="161" t="s">
        <v>16</v>
      </c>
      <c r="L8" s="674"/>
      <c r="M8" s="691"/>
      <c r="N8" s="163" t="s">
        <v>17</v>
      </c>
      <c r="O8" s="161" t="s">
        <v>16</v>
      </c>
      <c r="P8" s="162" t="s">
        <v>17</v>
      </c>
      <c r="Q8" s="161" t="s">
        <v>16</v>
      </c>
      <c r="R8" s="674"/>
      <c r="S8" s="680"/>
      <c r="T8" s="163" t="s">
        <v>17</v>
      </c>
      <c r="U8" s="161" t="s">
        <v>16</v>
      </c>
      <c r="V8" s="162" t="s">
        <v>17</v>
      </c>
      <c r="W8" s="161" t="s">
        <v>16</v>
      </c>
      <c r="X8" s="674"/>
      <c r="Y8" s="685"/>
    </row>
    <row r="9" spans="1:25" s="153" customFormat="1" ht="18" customHeight="1" thickBot="1" thickTop="1">
      <c r="A9" s="159" t="s">
        <v>22</v>
      </c>
      <c r="B9" s="157">
        <f>B10+B37+B55+B70+B91+B98</f>
        <v>437567</v>
      </c>
      <c r="C9" s="156">
        <f>C10+C37+C55+C70+C91+C98</f>
        <v>429472</v>
      </c>
      <c r="D9" s="155">
        <f>D10+D37+D55+D70+D91+D98</f>
        <v>280</v>
      </c>
      <c r="E9" s="156">
        <f>E10+E37+E55+E70+E91+E98</f>
        <v>274</v>
      </c>
      <c r="F9" s="155">
        <f aca="true" t="shared" si="0" ref="F9:F53">SUM(B9:E9)</f>
        <v>867593</v>
      </c>
      <c r="G9" s="158">
        <f aca="true" t="shared" si="1" ref="G9:G53">F9/$F$9</f>
        <v>1</v>
      </c>
      <c r="H9" s="157">
        <f>H10+H37+H55+H70+H91+H98</f>
        <v>434132</v>
      </c>
      <c r="I9" s="156">
        <f>I10+I37+I55+I70+I91+I98</f>
        <v>399361</v>
      </c>
      <c r="J9" s="155">
        <f>J10+J37+J55+J70+J91+J98</f>
        <v>2462</v>
      </c>
      <c r="K9" s="156">
        <f>K10+K37+K55+K70+K91+K98</f>
        <v>1323</v>
      </c>
      <c r="L9" s="155">
        <f aca="true" t="shared" si="2" ref="L9:L53">SUM(H9:K9)</f>
        <v>837278</v>
      </c>
      <c r="M9" s="325">
        <f aca="true" t="shared" si="3" ref="M9:M52">IF(ISERROR(F9/L9-1),"         /0",(F9/L9-1))</f>
        <v>0.036206612379639846</v>
      </c>
      <c r="N9" s="157">
        <f>N10+N37+N55+N70+N91+N98</f>
        <v>1001147</v>
      </c>
      <c r="O9" s="156">
        <f>O10+O37+O55+O70+O91+O98</f>
        <v>977892</v>
      </c>
      <c r="P9" s="155">
        <f>P10+P37+P55+P70+P91+P98</f>
        <v>3117</v>
      </c>
      <c r="Q9" s="156">
        <f>Q10+Q37+Q55+Q70+Q91+Q98</f>
        <v>3482</v>
      </c>
      <c r="R9" s="155">
        <f aca="true" t="shared" si="4" ref="R9:R53">SUM(N9:Q9)</f>
        <v>1985638</v>
      </c>
      <c r="S9" s="158">
        <f aca="true" t="shared" si="5" ref="S9:S53">R9/$R$9</f>
        <v>1</v>
      </c>
      <c r="T9" s="157">
        <f>T10+T37+T55+T70+T91+T98</f>
        <v>974503</v>
      </c>
      <c r="U9" s="156">
        <f>U10+U37+U55+U70+U91+U98</f>
        <v>912909</v>
      </c>
      <c r="V9" s="155">
        <f>V10+V37+V55+V70+V91+V98</f>
        <v>10000</v>
      </c>
      <c r="W9" s="156">
        <f>W10+W37+W55+W70+W91+W98</f>
        <v>7000</v>
      </c>
      <c r="X9" s="155">
        <f aca="true" t="shared" si="6" ref="X9:X53">SUM(T9:W9)</f>
        <v>1904412</v>
      </c>
      <c r="Y9" s="154">
        <f aca="true" t="shared" si="7" ref="Y9:Y52">IF(ISERROR(R9/X9-1),"         /0",(R9/X9-1))</f>
        <v>0.042651485077808804</v>
      </c>
    </row>
    <row r="10" spans="1:25" s="145" customFormat="1" ht="19.5" customHeight="1">
      <c r="A10" s="152" t="s">
        <v>56</v>
      </c>
      <c r="B10" s="149">
        <f>SUM(B11:B36)</f>
        <v>113934</v>
      </c>
      <c r="C10" s="148">
        <f>SUM(C11:C36)</f>
        <v>114527</v>
      </c>
      <c r="D10" s="147">
        <f>SUM(D11:D36)</f>
        <v>19</v>
      </c>
      <c r="E10" s="148">
        <f>SUM(E11:E36)</f>
        <v>3</v>
      </c>
      <c r="F10" s="147">
        <f t="shared" si="0"/>
        <v>228483</v>
      </c>
      <c r="G10" s="150">
        <f t="shared" si="1"/>
        <v>0.26335274719828305</v>
      </c>
      <c r="H10" s="149">
        <f>SUM(H11:H36)</f>
        <v>124678</v>
      </c>
      <c r="I10" s="148">
        <f>SUM(I11:I36)</f>
        <v>117787</v>
      </c>
      <c r="J10" s="147">
        <f>SUM(J11:J36)</f>
        <v>1337</v>
      </c>
      <c r="K10" s="148">
        <f>SUM(K11:K36)</f>
        <v>7</v>
      </c>
      <c r="L10" s="147">
        <f t="shared" si="2"/>
        <v>243809</v>
      </c>
      <c r="M10" s="151">
        <f t="shared" si="3"/>
        <v>-0.06286068192724636</v>
      </c>
      <c r="N10" s="149">
        <f>SUM(N11:N36)</f>
        <v>268327</v>
      </c>
      <c r="O10" s="148">
        <f>SUM(O11:O36)</f>
        <v>265029</v>
      </c>
      <c r="P10" s="147">
        <f>SUM(P11:P36)</f>
        <v>185</v>
      </c>
      <c r="Q10" s="148">
        <f>SUM(Q11:Q36)</f>
        <v>202</v>
      </c>
      <c r="R10" s="147">
        <f t="shared" si="4"/>
        <v>533743</v>
      </c>
      <c r="S10" s="150">
        <f t="shared" si="5"/>
        <v>0.2688017654778968</v>
      </c>
      <c r="T10" s="149">
        <f>SUM(T11:T36)</f>
        <v>295403</v>
      </c>
      <c r="U10" s="148">
        <f>SUM(U11:U36)</f>
        <v>278369</v>
      </c>
      <c r="V10" s="147">
        <f>SUM(V11:V36)</f>
        <v>3391</v>
      </c>
      <c r="W10" s="148">
        <f>SUM(W11:W36)</f>
        <v>944</v>
      </c>
      <c r="X10" s="147">
        <f t="shared" si="6"/>
        <v>578107</v>
      </c>
      <c r="Y10" s="146">
        <f t="shared" si="7"/>
        <v>-0.07674011904370648</v>
      </c>
    </row>
    <row r="11" spans="1:25" ht="19.5" customHeight="1">
      <c r="A11" s="342" t="s">
        <v>278</v>
      </c>
      <c r="B11" s="343">
        <v>15157</v>
      </c>
      <c r="C11" s="344">
        <v>16062</v>
      </c>
      <c r="D11" s="345">
        <v>0</v>
      </c>
      <c r="E11" s="344">
        <v>0</v>
      </c>
      <c r="F11" s="345">
        <f t="shared" si="0"/>
        <v>31219</v>
      </c>
      <c r="G11" s="346">
        <f t="shared" si="1"/>
        <v>0.03598346229165058</v>
      </c>
      <c r="H11" s="343">
        <v>21084</v>
      </c>
      <c r="I11" s="344">
        <v>17912</v>
      </c>
      <c r="J11" s="345">
        <v>0</v>
      </c>
      <c r="K11" s="344">
        <v>0</v>
      </c>
      <c r="L11" s="345">
        <f t="shared" si="2"/>
        <v>38996</v>
      </c>
      <c r="M11" s="347">
        <f t="shared" si="3"/>
        <v>-0.1994307108421377</v>
      </c>
      <c r="N11" s="343">
        <v>36787</v>
      </c>
      <c r="O11" s="344">
        <v>40415</v>
      </c>
      <c r="P11" s="345">
        <v>134</v>
      </c>
      <c r="Q11" s="344">
        <v>166</v>
      </c>
      <c r="R11" s="345">
        <f t="shared" si="4"/>
        <v>77502</v>
      </c>
      <c r="S11" s="346">
        <f t="shared" si="5"/>
        <v>0.03903128364787539</v>
      </c>
      <c r="T11" s="343">
        <v>48219</v>
      </c>
      <c r="U11" s="344">
        <v>43304</v>
      </c>
      <c r="V11" s="345">
        <v>57</v>
      </c>
      <c r="W11" s="344">
        <v>87</v>
      </c>
      <c r="X11" s="345">
        <f t="shared" si="6"/>
        <v>91667</v>
      </c>
      <c r="Y11" s="348">
        <f t="shared" si="7"/>
        <v>-0.15452671081196068</v>
      </c>
    </row>
    <row r="12" spans="1:25" ht="19.5" customHeight="1">
      <c r="A12" s="349" t="s">
        <v>279</v>
      </c>
      <c r="B12" s="350">
        <v>9316</v>
      </c>
      <c r="C12" s="351">
        <v>6942</v>
      </c>
      <c r="D12" s="352">
        <v>0</v>
      </c>
      <c r="E12" s="351">
        <v>0</v>
      </c>
      <c r="F12" s="352">
        <f t="shared" si="0"/>
        <v>16258</v>
      </c>
      <c r="G12" s="353">
        <f t="shared" si="1"/>
        <v>0.018739201445839234</v>
      </c>
      <c r="H12" s="350">
        <v>8173</v>
      </c>
      <c r="I12" s="351">
        <v>6390</v>
      </c>
      <c r="J12" s="352">
        <v>0</v>
      </c>
      <c r="K12" s="351">
        <v>0</v>
      </c>
      <c r="L12" s="352">
        <f t="shared" si="2"/>
        <v>14563</v>
      </c>
      <c r="M12" s="354">
        <f t="shared" si="3"/>
        <v>0.11639085353292589</v>
      </c>
      <c r="N12" s="350">
        <v>21182</v>
      </c>
      <c r="O12" s="351">
        <v>15847</v>
      </c>
      <c r="P12" s="352">
        <v>0</v>
      </c>
      <c r="Q12" s="351">
        <v>0</v>
      </c>
      <c r="R12" s="352">
        <f t="shared" si="4"/>
        <v>37029</v>
      </c>
      <c r="S12" s="353">
        <f t="shared" si="5"/>
        <v>0.01864841426282132</v>
      </c>
      <c r="T12" s="350">
        <v>21446</v>
      </c>
      <c r="U12" s="351">
        <v>15483</v>
      </c>
      <c r="V12" s="352">
        <v>0</v>
      </c>
      <c r="W12" s="351">
        <v>8</v>
      </c>
      <c r="X12" s="352">
        <f t="shared" si="6"/>
        <v>36937</v>
      </c>
      <c r="Y12" s="355">
        <f t="shared" si="7"/>
        <v>0.002490727454855568</v>
      </c>
    </row>
    <row r="13" spans="1:25" ht="19.5" customHeight="1">
      <c r="A13" s="349" t="s">
        <v>280</v>
      </c>
      <c r="B13" s="350">
        <v>7465</v>
      </c>
      <c r="C13" s="351">
        <v>8122</v>
      </c>
      <c r="D13" s="352">
        <v>0</v>
      </c>
      <c r="E13" s="351">
        <v>0</v>
      </c>
      <c r="F13" s="352">
        <f t="shared" si="0"/>
        <v>15587</v>
      </c>
      <c r="G13" s="353">
        <f t="shared" si="1"/>
        <v>0.017965797326626655</v>
      </c>
      <c r="H13" s="350">
        <v>8835</v>
      </c>
      <c r="I13" s="351">
        <v>9147</v>
      </c>
      <c r="J13" s="352"/>
      <c r="K13" s="351">
        <v>0</v>
      </c>
      <c r="L13" s="352">
        <f t="shared" si="2"/>
        <v>17982</v>
      </c>
      <c r="M13" s="354">
        <f t="shared" si="3"/>
        <v>-0.1331887442998554</v>
      </c>
      <c r="N13" s="350">
        <v>16140</v>
      </c>
      <c r="O13" s="351">
        <v>18944</v>
      </c>
      <c r="P13" s="352"/>
      <c r="Q13" s="351"/>
      <c r="R13" s="352">
        <f t="shared" si="4"/>
        <v>35084</v>
      </c>
      <c r="S13" s="353">
        <f t="shared" si="5"/>
        <v>0.017668880228923902</v>
      </c>
      <c r="T13" s="350">
        <v>21247</v>
      </c>
      <c r="U13" s="351">
        <v>23261</v>
      </c>
      <c r="V13" s="352"/>
      <c r="W13" s="351">
        <v>0</v>
      </c>
      <c r="X13" s="352">
        <f t="shared" si="6"/>
        <v>44508</v>
      </c>
      <c r="Y13" s="355">
        <f t="shared" si="7"/>
        <v>-0.21173721578143256</v>
      </c>
    </row>
    <row r="14" spans="1:25" ht="19.5" customHeight="1">
      <c r="A14" s="349" t="s">
        <v>281</v>
      </c>
      <c r="B14" s="350">
        <v>6760</v>
      </c>
      <c r="C14" s="351">
        <v>6707</v>
      </c>
      <c r="D14" s="352">
        <v>0</v>
      </c>
      <c r="E14" s="351">
        <v>0</v>
      </c>
      <c r="F14" s="352">
        <f t="shared" si="0"/>
        <v>13467</v>
      </c>
      <c r="G14" s="353">
        <f t="shared" si="1"/>
        <v>0.01552225525102208</v>
      </c>
      <c r="H14" s="350">
        <v>5971</v>
      </c>
      <c r="I14" s="351">
        <v>5873</v>
      </c>
      <c r="J14" s="352"/>
      <c r="K14" s="351"/>
      <c r="L14" s="352">
        <f t="shared" si="2"/>
        <v>11844</v>
      </c>
      <c r="M14" s="354">
        <f t="shared" si="3"/>
        <v>0.13703140830800398</v>
      </c>
      <c r="N14" s="350">
        <v>16700</v>
      </c>
      <c r="O14" s="351">
        <v>15098</v>
      </c>
      <c r="P14" s="352">
        <v>0</v>
      </c>
      <c r="Q14" s="351">
        <v>4</v>
      </c>
      <c r="R14" s="352">
        <f t="shared" si="4"/>
        <v>31802</v>
      </c>
      <c r="S14" s="353">
        <f t="shared" si="5"/>
        <v>0.016016010974810112</v>
      </c>
      <c r="T14" s="350">
        <v>16027</v>
      </c>
      <c r="U14" s="351">
        <v>14139</v>
      </c>
      <c r="V14" s="352">
        <v>119</v>
      </c>
      <c r="W14" s="351">
        <v>64</v>
      </c>
      <c r="X14" s="352">
        <f t="shared" si="6"/>
        <v>30349</v>
      </c>
      <c r="Y14" s="355">
        <f t="shared" si="7"/>
        <v>0.0478763715443673</v>
      </c>
    </row>
    <row r="15" spans="1:25" ht="19.5" customHeight="1">
      <c r="A15" s="349" t="s">
        <v>282</v>
      </c>
      <c r="B15" s="350">
        <v>6230</v>
      </c>
      <c r="C15" s="351">
        <v>6954</v>
      </c>
      <c r="D15" s="352">
        <v>0</v>
      </c>
      <c r="E15" s="351">
        <v>0</v>
      </c>
      <c r="F15" s="352">
        <f t="shared" si="0"/>
        <v>13184</v>
      </c>
      <c r="G15" s="353">
        <f t="shared" si="1"/>
        <v>0.015196065436212602</v>
      </c>
      <c r="H15" s="350">
        <v>7818</v>
      </c>
      <c r="I15" s="351">
        <v>7015</v>
      </c>
      <c r="J15" s="352"/>
      <c r="K15" s="351"/>
      <c r="L15" s="352">
        <f t="shared" si="2"/>
        <v>14833</v>
      </c>
      <c r="M15" s="354">
        <f t="shared" si="3"/>
        <v>-0.11117103755140567</v>
      </c>
      <c r="N15" s="350">
        <v>14309</v>
      </c>
      <c r="O15" s="351">
        <v>16501</v>
      </c>
      <c r="P15" s="352"/>
      <c r="Q15" s="351"/>
      <c r="R15" s="352">
        <f t="shared" si="4"/>
        <v>30810</v>
      </c>
      <c r="S15" s="353">
        <f t="shared" si="5"/>
        <v>0.015516423436698935</v>
      </c>
      <c r="T15" s="350">
        <v>16119</v>
      </c>
      <c r="U15" s="351">
        <v>16306</v>
      </c>
      <c r="V15" s="352"/>
      <c r="W15" s="351"/>
      <c r="X15" s="352">
        <f t="shared" si="6"/>
        <v>32425</v>
      </c>
      <c r="Y15" s="355">
        <f t="shared" si="7"/>
        <v>-0.04980724749421739</v>
      </c>
    </row>
    <row r="16" spans="1:25" ht="19.5" customHeight="1">
      <c r="A16" s="349" t="s">
        <v>283</v>
      </c>
      <c r="B16" s="350">
        <v>6304</v>
      </c>
      <c r="C16" s="351">
        <v>6614</v>
      </c>
      <c r="D16" s="352">
        <v>0</v>
      </c>
      <c r="E16" s="351">
        <v>0</v>
      </c>
      <c r="F16" s="352">
        <f>SUM(B16:E16)</f>
        <v>12918</v>
      </c>
      <c r="G16" s="353">
        <f>F16/$F$9</f>
        <v>0.014889470062575424</v>
      </c>
      <c r="H16" s="350">
        <v>5937</v>
      </c>
      <c r="I16" s="351">
        <v>4975</v>
      </c>
      <c r="J16" s="352"/>
      <c r="K16" s="351"/>
      <c r="L16" s="352">
        <f>SUM(H16:K16)</f>
        <v>10912</v>
      </c>
      <c r="M16" s="354">
        <f>IF(ISERROR(F16/L16-1),"         /0",(F16/L16-1))</f>
        <v>0.18383431085043989</v>
      </c>
      <c r="N16" s="350">
        <v>13648</v>
      </c>
      <c r="O16" s="351">
        <v>15054</v>
      </c>
      <c r="P16" s="352"/>
      <c r="Q16" s="351"/>
      <c r="R16" s="352">
        <f>SUM(N16:Q16)</f>
        <v>28702</v>
      </c>
      <c r="S16" s="353">
        <f>R16/$R$9</f>
        <v>0.014454799918212686</v>
      </c>
      <c r="T16" s="350">
        <v>13201</v>
      </c>
      <c r="U16" s="351">
        <v>12255</v>
      </c>
      <c r="V16" s="352">
        <v>126</v>
      </c>
      <c r="W16" s="351">
        <v>375</v>
      </c>
      <c r="X16" s="352">
        <f>SUM(T16:W16)</f>
        <v>25957</v>
      </c>
      <c r="Y16" s="355">
        <f>IF(ISERROR(R16/X16-1),"         /0",(R16/X16-1))</f>
        <v>0.10575182031821861</v>
      </c>
    </row>
    <row r="17" spans="1:25" ht="19.5" customHeight="1">
      <c r="A17" s="349" t="s">
        <v>284</v>
      </c>
      <c r="B17" s="350">
        <v>4364</v>
      </c>
      <c r="C17" s="351">
        <v>4666</v>
      </c>
      <c r="D17" s="352">
        <v>0</v>
      </c>
      <c r="E17" s="351">
        <v>0</v>
      </c>
      <c r="F17" s="352">
        <f>SUM(B17:E17)</f>
        <v>9030</v>
      </c>
      <c r="G17" s="353">
        <f>F17/$F$9</f>
        <v>0.010408106105051562</v>
      </c>
      <c r="H17" s="350">
        <v>6058</v>
      </c>
      <c r="I17" s="351">
        <v>6919</v>
      </c>
      <c r="J17" s="352"/>
      <c r="K17" s="351">
        <v>0</v>
      </c>
      <c r="L17" s="352">
        <f>SUM(H17:K17)</f>
        <v>12977</v>
      </c>
      <c r="M17" s="354">
        <f>IF(ISERROR(F17/L17-1),"         /0",(F17/L17-1))</f>
        <v>-0.30415350235031213</v>
      </c>
      <c r="N17" s="350">
        <v>9844</v>
      </c>
      <c r="O17" s="351">
        <v>11044</v>
      </c>
      <c r="P17" s="352"/>
      <c r="Q17" s="351"/>
      <c r="R17" s="352">
        <f>SUM(N17:Q17)</f>
        <v>20888</v>
      </c>
      <c r="S17" s="353">
        <f>R17/$R$9</f>
        <v>0.010519540822647432</v>
      </c>
      <c r="T17" s="350">
        <v>14346</v>
      </c>
      <c r="U17" s="351">
        <v>16735</v>
      </c>
      <c r="V17" s="352"/>
      <c r="W17" s="351">
        <v>0</v>
      </c>
      <c r="X17" s="352">
        <f>SUM(T17:W17)</f>
        <v>31081</v>
      </c>
      <c r="Y17" s="355">
        <f>IF(ISERROR(R17/X17-1),"         /0",(R17/X17-1))</f>
        <v>-0.32794955117274216</v>
      </c>
    </row>
    <row r="18" spans="1:25" ht="19.5" customHeight="1">
      <c r="A18" s="349" t="s">
        <v>285</v>
      </c>
      <c r="B18" s="350">
        <v>3440</v>
      </c>
      <c r="C18" s="351">
        <v>3849</v>
      </c>
      <c r="D18" s="352">
        <v>1</v>
      </c>
      <c r="E18" s="351">
        <v>0</v>
      </c>
      <c r="F18" s="352">
        <f>SUM(B18:E18)</f>
        <v>7290</v>
      </c>
      <c r="G18" s="353">
        <f>F18/$F$9</f>
        <v>0.008402557420357242</v>
      </c>
      <c r="H18" s="350">
        <v>5473</v>
      </c>
      <c r="I18" s="351">
        <v>4095</v>
      </c>
      <c r="J18" s="352">
        <v>1</v>
      </c>
      <c r="K18" s="351"/>
      <c r="L18" s="352">
        <f>SUM(H18:K18)</f>
        <v>9569</v>
      </c>
      <c r="M18" s="354">
        <f>IF(ISERROR(F18/L18-1),"         /0",(F18/L18-1))</f>
        <v>-0.23816490751384678</v>
      </c>
      <c r="N18" s="350">
        <v>8912</v>
      </c>
      <c r="O18" s="351">
        <v>8825</v>
      </c>
      <c r="P18" s="352">
        <v>1</v>
      </c>
      <c r="Q18" s="351"/>
      <c r="R18" s="352">
        <f>SUM(N18:Q18)</f>
        <v>17738</v>
      </c>
      <c r="S18" s="353">
        <f>R18/$R$9</f>
        <v>0.008933148942556498</v>
      </c>
      <c r="T18" s="350">
        <v>11824</v>
      </c>
      <c r="U18" s="351">
        <v>9586</v>
      </c>
      <c r="V18" s="352">
        <v>2</v>
      </c>
      <c r="W18" s="351">
        <v>6</v>
      </c>
      <c r="X18" s="352">
        <f>SUM(T18:W18)</f>
        <v>21418</v>
      </c>
      <c r="Y18" s="355">
        <f>IF(ISERROR(R18/X18-1),"         /0",(R18/X18-1))</f>
        <v>-0.1718180969278177</v>
      </c>
    </row>
    <row r="19" spans="1:25" ht="19.5" customHeight="1">
      <c r="A19" s="349" t="s">
        <v>286</v>
      </c>
      <c r="B19" s="350">
        <v>3217</v>
      </c>
      <c r="C19" s="351">
        <v>3944</v>
      </c>
      <c r="D19" s="352">
        <v>0</v>
      </c>
      <c r="E19" s="351">
        <v>0</v>
      </c>
      <c r="F19" s="352">
        <f t="shared" si="0"/>
        <v>7161</v>
      </c>
      <c r="G19" s="353">
        <f t="shared" si="1"/>
        <v>0.008253870190285076</v>
      </c>
      <c r="H19" s="350">
        <v>5203</v>
      </c>
      <c r="I19" s="351">
        <v>5716</v>
      </c>
      <c r="J19" s="352">
        <v>0</v>
      </c>
      <c r="K19" s="351"/>
      <c r="L19" s="352">
        <f t="shared" si="2"/>
        <v>10919</v>
      </c>
      <c r="M19" s="354">
        <f t="shared" si="3"/>
        <v>-0.34417071160362667</v>
      </c>
      <c r="N19" s="350">
        <v>8001</v>
      </c>
      <c r="O19" s="351">
        <v>10111</v>
      </c>
      <c r="P19" s="352">
        <v>0</v>
      </c>
      <c r="Q19" s="351">
        <v>0</v>
      </c>
      <c r="R19" s="352">
        <f t="shared" si="4"/>
        <v>18112</v>
      </c>
      <c r="S19" s="353">
        <f t="shared" si="5"/>
        <v>0.009121501502287929</v>
      </c>
      <c r="T19" s="350">
        <v>11007</v>
      </c>
      <c r="U19" s="351">
        <v>12644</v>
      </c>
      <c r="V19" s="352">
        <v>0</v>
      </c>
      <c r="W19" s="351">
        <v>0</v>
      </c>
      <c r="X19" s="352">
        <f t="shared" si="6"/>
        <v>23651</v>
      </c>
      <c r="Y19" s="355">
        <f t="shared" si="7"/>
        <v>-0.234197285527039</v>
      </c>
    </row>
    <row r="20" spans="1:25" ht="19.5" customHeight="1">
      <c r="A20" s="349" t="s">
        <v>287</v>
      </c>
      <c r="B20" s="350">
        <v>3079</v>
      </c>
      <c r="C20" s="351">
        <v>3784</v>
      </c>
      <c r="D20" s="352">
        <v>0</v>
      </c>
      <c r="E20" s="351">
        <v>0</v>
      </c>
      <c r="F20" s="352">
        <f aca="true" t="shared" si="8" ref="F20:F27">SUM(B20:E20)</f>
        <v>6863</v>
      </c>
      <c r="G20" s="353">
        <f aca="true" t="shared" si="9" ref="G20:G27">F20/$F$9</f>
        <v>0.007910391162676509</v>
      </c>
      <c r="H20" s="350">
        <v>4215</v>
      </c>
      <c r="I20" s="351">
        <v>4934</v>
      </c>
      <c r="J20" s="352"/>
      <c r="K20" s="351"/>
      <c r="L20" s="352">
        <f aca="true" t="shared" si="10" ref="L20:L27">SUM(H20:K20)</f>
        <v>9149</v>
      </c>
      <c r="M20" s="354">
        <f aca="true" t="shared" si="11" ref="M20:M27">IF(ISERROR(F20/L20-1),"         /0",(F20/L20-1))</f>
        <v>-0.24986337304623452</v>
      </c>
      <c r="N20" s="350">
        <v>6760</v>
      </c>
      <c r="O20" s="351">
        <v>8050</v>
      </c>
      <c r="P20" s="352"/>
      <c r="Q20" s="351"/>
      <c r="R20" s="352">
        <f aca="true" t="shared" si="12" ref="R20:R27">SUM(N20:Q20)</f>
        <v>14810</v>
      </c>
      <c r="S20" s="353">
        <f aca="true" t="shared" si="13" ref="S20:S27">R20/$R$9</f>
        <v>0.007458559918776736</v>
      </c>
      <c r="T20" s="350">
        <v>8971</v>
      </c>
      <c r="U20" s="351">
        <v>10799</v>
      </c>
      <c r="V20" s="352"/>
      <c r="W20" s="351"/>
      <c r="X20" s="352">
        <f aca="true" t="shared" si="14" ref="X20:X27">SUM(T20:W20)</f>
        <v>19770</v>
      </c>
      <c r="Y20" s="355">
        <f aca="true" t="shared" si="15" ref="Y20:Y27">IF(ISERROR(R20/X20-1),"         /0",(R20/X20-1))</f>
        <v>-0.25088517956499745</v>
      </c>
    </row>
    <row r="21" spans="1:25" ht="19.5" customHeight="1">
      <c r="A21" s="349" t="s">
        <v>288</v>
      </c>
      <c r="B21" s="350">
        <v>3115</v>
      </c>
      <c r="C21" s="351">
        <v>3597</v>
      </c>
      <c r="D21" s="352">
        <v>0</v>
      </c>
      <c r="E21" s="351">
        <v>0</v>
      </c>
      <c r="F21" s="352">
        <f>SUM(B21:E21)</f>
        <v>6712</v>
      </c>
      <c r="G21" s="353">
        <f>F21/$F$9</f>
        <v>0.007736346420499013</v>
      </c>
      <c r="H21" s="350">
        <v>3347</v>
      </c>
      <c r="I21" s="351">
        <v>3091</v>
      </c>
      <c r="J21" s="352"/>
      <c r="K21" s="351"/>
      <c r="L21" s="352">
        <f>SUM(H21:K21)</f>
        <v>6438</v>
      </c>
      <c r="M21" s="354">
        <f>IF(ISERROR(F21/L21-1),"         /0",(F21/L21-1))</f>
        <v>0.04255980118049085</v>
      </c>
      <c r="N21" s="350">
        <v>6754</v>
      </c>
      <c r="O21" s="351">
        <v>7381</v>
      </c>
      <c r="P21" s="352">
        <v>1</v>
      </c>
      <c r="Q21" s="351"/>
      <c r="R21" s="352">
        <f>SUM(N21:Q21)</f>
        <v>14136</v>
      </c>
      <c r="S21" s="353">
        <f>R21/$R$9</f>
        <v>0.007119122418084263</v>
      </c>
      <c r="T21" s="350">
        <v>7472</v>
      </c>
      <c r="U21" s="351">
        <v>7193</v>
      </c>
      <c r="V21" s="352">
        <v>1</v>
      </c>
      <c r="W21" s="351">
        <v>4</v>
      </c>
      <c r="X21" s="352">
        <f>SUM(T21:W21)</f>
        <v>14670</v>
      </c>
      <c r="Y21" s="355">
        <f>IF(ISERROR(R21/X21-1),"         /0",(R21/X21-1))</f>
        <v>-0.036400817995909995</v>
      </c>
    </row>
    <row r="22" spans="1:25" ht="19.5" customHeight="1">
      <c r="A22" s="349" t="s">
        <v>289</v>
      </c>
      <c r="B22" s="350">
        <v>3301</v>
      </c>
      <c r="C22" s="351">
        <v>3045</v>
      </c>
      <c r="D22" s="352">
        <v>0</v>
      </c>
      <c r="E22" s="351">
        <v>0</v>
      </c>
      <c r="F22" s="352">
        <f>SUM(B22:E22)</f>
        <v>6346</v>
      </c>
      <c r="G22" s="353">
        <f>F22/$F$9</f>
        <v>0.007314489628201241</v>
      </c>
      <c r="H22" s="350">
        <v>3185</v>
      </c>
      <c r="I22" s="351">
        <v>2768</v>
      </c>
      <c r="J22" s="352"/>
      <c r="K22" s="351"/>
      <c r="L22" s="352">
        <f>SUM(H22:K22)</f>
        <v>5953</v>
      </c>
      <c r="M22" s="354">
        <f>IF(ISERROR(F22/L22-1),"         /0",(F22/L22-1))</f>
        <v>0.06601713421804134</v>
      </c>
      <c r="N22" s="350">
        <v>7487</v>
      </c>
      <c r="O22" s="351">
        <v>7001</v>
      </c>
      <c r="P22" s="352">
        <v>0</v>
      </c>
      <c r="Q22" s="351"/>
      <c r="R22" s="352">
        <f>SUM(N22:Q22)</f>
        <v>14488</v>
      </c>
      <c r="S22" s="353">
        <f>R22/$R$9</f>
        <v>0.0072963954154785515</v>
      </c>
      <c r="T22" s="350">
        <v>7104</v>
      </c>
      <c r="U22" s="351">
        <v>6293</v>
      </c>
      <c r="V22" s="352">
        <v>0</v>
      </c>
      <c r="W22" s="351"/>
      <c r="X22" s="352">
        <f>SUM(T22:W22)</f>
        <v>13397</v>
      </c>
      <c r="Y22" s="355">
        <f>IF(ISERROR(R22/X22-1),"         /0",(R22/X22-1))</f>
        <v>0.08143614241994479</v>
      </c>
    </row>
    <row r="23" spans="1:25" ht="19.5" customHeight="1">
      <c r="A23" s="349" t="s">
        <v>290</v>
      </c>
      <c r="B23" s="350">
        <v>3318</v>
      </c>
      <c r="C23" s="351">
        <v>2854</v>
      </c>
      <c r="D23" s="352">
        <v>0</v>
      </c>
      <c r="E23" s="351">
        <v>0</v>
      </c>
      <c r="F23" s="352">
        <f t="shared" si="8"/>
        <v>6172</v>
      </c>
      <c r="G23" s="353">
        <f t="shared" si="9"/>
        <v>0.00711393475973181</v>
      </c>
      <c r="H23" s="350">
        <v>2071</v>
      </c>
      <c r="I23" s="351">
        <v>1881</v>
      </c>
      <c r="J23" s="352"/>
      <c r="K23" s="351"/>
      <c r="L23" s="352">
        <f t="shared" si="10"/>
        <v>3952</v>
      </c>
      <c r="M23" s="354">
        <f t="shared" si="11"/>
        <v>0.561740890688259</v>
      </c>
      <c r="N23" s="350">
        <v>7882</v>
      </c>
      <c r="O23" s="351">
        <v>6778</v>
      </c>
      <c r="P23" s="352"/>
      <c r="Q23" s="351"/>
      <c r="R23" s="352">
        <f t="shared" si="12"/>
        <v>14660</v>
      </c>
      <c r="S23" s="353">
        <f t="shared" si="13"/>
        <v>0.007383017448296215</v>
      </c>
      <c r="T23" s="350">
        <v>4740</v>
      </c>
      <c r="U23" s="351">
        <v>3845</v>
      </c>
      <c r="V23" s="352"/>
      <c r="W23" s="351"/>
      <c r="X23" s="352">
        <f t="shared" si="14"/>
        <v>8585</v>
      </c>
      <c r="Y23" s="355">
        <f t="shared" si="15"/>
        <v>0.7076295864880606</v>
      </c>
    </row>
    <row r="24" spans="1:25" ht="19.5" customHeight="1">
      <c r="A24" s="349" t="s">
        <v>291</v>
      </c>
      <c r="B24" s="350">
        <v>3202</v>
      </c>
      <c r="C24" s="351">
        <v>2705</v>
      </c>
      <c r="D24" s="352">
        <v>0</v>
      </c>
      <c r="E24" s="351">
        <v>0</v>
      </c>
      <c r="F24" s="352">
        <f t="shared" si="8"/>
        <v>5907</v>
      </c>
      <c r="G24" s="353">
        <f t="shared" si="9"/>
        <v>0.006808492000281238</v>
      </c>
      <c r="H24" s="350">
        <v>2774</v>
      </c>
      <c r="I24" s="351">
        <v>3049</v>
      </c>
      <c r="J24" s="352"/>
      <c r="K24" s="351">
        <v>0</v>
      </c>
      <c r="L24" s="352">
        <f t="shared" si="10"/>
        <v>5823</v>
      </c>
      <c r="M24" s="354">
        <f t="shared" si="11"/>
        <v>0.014425553838227634</v>
      </c>
      <c r="N24" s="350">
        <v>7249</v>
      </c>
      <c r="O24" s="351">
        <v>7194</v>
      </c>
      <c r="P24" s="352"/>
      <c r="Q24" s="351"/>
      <c r="R24" s="352">
        <f t="shared" si="12"/>
        <v>14443</v>
      </c>
      <c r="S24" s="353">
        <f t="shared" si="13"/>
        <v>0.007273732674334395</v>
      </c>
      <c r="T24" s="350">
        <v>7069</v>
      </c>
      <c r="U24" s="351">
        <v>7605</v>
      </c>
      <c r="V24" s="352"/>
      <c r="W24" s="351">
        <v>0</v>
      </c>
      <c r="X24" s="352">
        <f t="shared" si="14"/>
        <v>14674</v>
      </c>
      <c r="Y24" s="355">
        <f t="shared" si="15"/>
        <v>-0.015742128935532285</v>
      </c>
    </row>
    <row r="25" spans="1:25" ht="19.5" customHeight="1">
      <c r="A25" s="349" t="s">
        <v>292</v>
      </c>
      <c r="B25" s="350">
        <v>2609</v>
      </c>
      <c r="C25" s="351">
        <v>2901</v>
      </c>
      <c r="D25" s="352">
        <v>0</v>
      </c>
      <c r="E25" s="351">
        <v>0</v>
      </c>
      <c r="F25" s="352">
        <f t="shared" si="8"/>
        <v>5510</v>
      </c>
      <c r="G25" s="353">
        <f t="shared" si="9"/>
        <v>0.006350904168198683</v>
      </c>
      <c r="H25" s="350">
        <v>3208</v>
      </c>
      <c r="I25" s="351">
        <v>2819</v>
      </c>
      <c r="J25" s="352"/>
      <c r="K25" s="351"/>
      <c r="L25" s="352">
        <f t="shared" si="10"/>
        <v>6027</v>
      </c>
      <c r="M25" s="354">
        <f t="shared" si="11"/>
        <v>-0.08578065372490462</v>
      </c>
      <c r="N25" s="350">
        <v>6104</v>
      </c>
      <c r="O25" s="351">
        <v>6171</v>
      </c>
      <c r="P25" s="352"/>
      <c r="Q25" s="351"/>
      <c r="R25" s="352">
        <f t="shared" si="12"/>
        <v>12275</v>
      </c>
      <c r="S25" s="353">
        <f t="shared" si="13"/>
        <v>0.006181892167655937</v>
      </c>
      <c r="T25" s="350">
        <v>6939</v>
      </c>
      <c r="U25" s="351">
        <v>6732</v>
      </c>
      <c r="V25" s="352"/>
      <c r="W25" s="351"/>
      <c r="X25" s="352">
        <f t="shared" si="14"/>
        <v>13671</v>
      </c>
      <c r="Y25" s="355">
        <f t="shared" si="15"/>
        <v>-0.10211396386511595</v>
      </c>
    </row>
    <row r="26" spans="1:25" ht="19.5" customHeight="1">
      <c r="A26" s="349" t="s">
        <v>293</v>
      </c>
      <c r="B26" s="350">
        <v>2392</v>
      </c>
      <c r="C26" s="351">
        <v>2337</v>
      </c>
      <c r="D26" s="352">
        <v>0</v>
      </c>
      <c r="E26" s="351">
        <v>0</v>
      </c>
      <c r="F26" s="352">
        <f t="shared" si="8"/>
        <v>4729</v>
      </c>
      <c r="G26" s="353">
        <f t="shared" si="9"/>
        <v>0.005450712488459451</v>
      </c>
      <c r="H26" s="350">
        <v>2024</v>
      </c>
      <c r="I26" s="351">
        <v>2180</v>
      </c>
      <c r="J26" s="352"/>
      <c r="K26" s="351"/>
      <c r="L26" s="352">
        <f t="shared" si="10"/>
        <v>4204</v>
      </c>
      <c r="M26" s="354">
        <f t="shared" si="11"/>
        <v>0.12488106565176027</v>
      </c>
      <c r="N26" s="350">
        <v>5512</v>
      </c>
      <c r="O26" s="351">
        <v>5101</v>
      </c>
      <c r="P26" s="352"/>
      <c r="Q26" s="351">
        <v>0</v>
      </c>
      <c r="R26" s="352">
        <f t="shared" si="12"/>
        <v>10613</v>
      </c>
      <c r="S26" s="353">
        <f t="shared" si="13"/>
        <v>0.005344881594731769</v>
      </c>
      <c r="T26" s="350">
        <v>4904</v>
      </c>
      <c r="U26" s="351">
        <v>5157</v>
      </c>
      <c r="V26" s="352"/>
      <c r="W26" s="351"/>
      <c r="X26" s="352">
        <f t="shared" si="14"/>
        <v>10061</v>
      </c>
      <c r="Y26" s="355">
        <f t="shared" si="15"/>
        <v>0.05486532153861434</v>
      </c>
    </row>
    <row r="27" spans="1:25" ht="19.5" customHeight="1">
      <c r="A27" s="349" t="s">
        <v>294</v>
      </c>
      <c r="B27" s="350">
        <v>2129</v>
      </c>
      <c r="C27" s="351">
        <v>2023</v>
      </c>
      <c r="D27" s="352">
        <v>0</v>
      </c>
      <c r="E27" s="351">
        <v>0</v>
      </c>
      <c r="F27" s="352">
        <f t="shared" si="8"/>
        <v>4152</v>
      </c>
      <c r="G27" s="353">
        <f t="shared" si="9"/>
        <v>0.004785654102787828</v>
      </c>
      <c r="H27" s="350">
        <v>2102</v>
      </c>
      <c r="I27" s="351">
        <v>1973</v>
      </c>
      <c r="J27" s="352"/>
      <c r="K27" s="351"/>
      <c r="L27" s="352">
        <f t="shared" si="10"/>
        <v>4075</v>
      </c>
      <c r="M27" s="354">
        <f t="shared" si="11"/>
        <v>0.01889570552147246</v>
      </c>
      <c r="N27" s="350">
        <v>5179</v>
      </c>
      <c r="O27" s="351">
        <v>4807</v>
      </c>
      <c r="P27" s="352"/>
      <c r="Q27" s="351"/>
      <c r="R27" s="352">
        <f t="shared" si="12"/>
        <v>9986</v>
      </c>
      <c r="S27" s="353">
        <f t="shared" si="13"/>
        <v>0.005029114068123192</v>
      </c>
      <c r="T27" s="350">
        <v>5051</v>
      </c>
      <c r="U27" s="351">
        <v>4505</v>
      </c>
      <c r="V27" s="352">
        <v>208</v>
      </c>
      <c r="W27" s="351">
        <v>240</v>
      </c>
      <c r="X27" s="352">
        <f t="shared" si="14"/>
        <v>10004</v>
      </c>
      <c r="Y27" s="355">
        <f t="shared" si="15"/>
        <v>-0.0017992802878848968</v>
      </c>
    </row>
    <row r="28" spans="1:25" ht="19.5" customHeight="1">
      <c r="A28" s="349" t="s">
        <v>295</v>
      </c>
      <c r="B28" s="350">
        <v>1483</v>
      </c>
      <c r="C28" s="351">
        <v>1500</v>
      </c>
      <c r="D28" s="352">
        <v>0</v>
      </c>
      <c r="E28" s="351">
        <v>0</v>
      </c>
      <c r="F28" s="352">
        <f t="shared" si="0"/>
        <v>2983</v>
      </c>
      <c r="G28" s="353">
        <f t="shared" si="1"/>
        <v>0.003438248118645494</v>
      </c>
      <c r="H28" s="350">
        <v>1429</v>
      </c>
      <c r="I28" s="351">
        <v>1560</v>
      </c>
      <c r="J28" s="352"/>
      <c r="K28" s="351"/>
      <c r="L28" s="352">
        <f t="shared" si="2"/>
        <v>2989</v>
      </c>
      <c r="M28" s="354">
        <f t="shared" si="3"/>
        <v>-0.0020073603211776536</v>
      </c>
      <c r="N28" s="350">
        <v>3658</v>
      </c>
      <c r="O28" s="351">
        <v>3732</v>
      </c>
      <c r="P28" s="352"/>
      <c r="Q28" s="351"/>
      <c r="R28" s="352">
        <f t="shared" si="4"/>
        <v>7390</v>
      </c>
      <c r="S28" s="353">
        <f t="shared" si="5"/>
        <v>0.003721725712340316</v>
      </c>
      <c r="T28" s="350">
        <v>3775</v>
      </c>
      <c r="U28" s="351">
        <v>3685</v>
      </c>
      <c r="V28" s="352"/>
      <c r="W28" s="351">
        <v>43</v>
      </c>
      <c r="X28" s="352">
        <f t="shared" si="6"/>
        <v>7503</v>
      </c>
      <c r="Y28" s="355">
        <f t="shared" si="7"/>
        <v>-0.01506064240970284</v>
      </c>
    </row>
    <row r="29" spans="1:25" ht="19.5" customHeight="1">
      <c r="A29" s="349" t="s">
        <v>296</v>
      </c>
      <c r="B29" s="350">
        <v>1200</v>
      </c>
      <c r="C29" s="351">
        <v>1470</v>
      </c>
      <c r="D29" s="352">
        <v>0</v>
      </c>
      <c r="E29" s="351">
        <v>0</v>
      </c>
      <c r="F29" s="352">
        <f t="shared" si="0"/>
        <v>2670</v>
      </c>
      <c r="G29" s="353">
        <f t="shared" si="1"/>
        <v>0.003077479878237837</v>
      </c>
      <c r="H29" s="350">
        <v>2351</v>
      </c>
      <c r="I29" s="351">
        <v>921</v>
      </c>
      <c r="J29" s="352"/>
      <c r="K29" s="351"/>
      <c r="L29" s="352">
        <f t="shared" si="2"/>
        <v>3272</v>
      </c>
      <c r="M29" s="354">
        <f t="shared" si="3"/>
        <v>-0.1839853300733496</v>
      </c>
      <c r="N29" s="350">
        <v>2989</v>
      </c>
      <c r="O29" s="351">
        <v>3007</v>
      </c>
      <c r="P29" s="352"/>
      <c r="Q29" s="351"/>
      <c r="R29" s="352">
        <f t="shared" si="4"/>
        <v>5996</v>
      </c>
      <c r="S29" s="353">
        <f t="shared" si="5"/>
        <v>0.0030196843533413444</v>
      </c>
      <c r="T29" s="350">
        <v>6074</v>
      </c>
      <c r="U29" s="351">
        <v>2451</v>
      </c>
      <c r="V29" s="352"/>
      <c r="W29" s="351"/>
      <c r="X29" s="352">
        <f t="shared" si="6"/>
        <v>8525</v>
      </c>
      <c r="Y29" s="355">
        <f t="shared" si="7"/>
        <v>-0.29665689149560115</v>
      </c>
    </row>
    <row r="30" spans="1:25" ht="19.5" customHeight="1">
      <c r="A30" s="349" t="s">
        <v>297</v>
      </c>
      <c r="B30" s="350">
        <v>1150</v>
      </c>
      <c r="C30" s="351">
        <v>984</v>
      </c>
      <c r="D30" s="352">
        <v>0</v>
      </c>
      <c r="E30" s="351">
        <v>0</v>
      </c>
      <c r="F30" s="352">
        <f t="shared" si="0"/>
        <v>2134</v>
      </c>
      <c r="G30" s="353">
        <f t="shared" si="1"/>
        <v>0.002459678674217058</v>
      </c>
      <c r="H30" s="350">
        <v>863</v>
      </c>
      <c r="I30" s="351">
        <v>783</v>
      </c>
      <c r="J30" s="352">
        <v>1</v>
      </c>
      <c r="K30" s="351"/>
      <c r="L30" s="352">
        <f t="shared" si="2"/>
        <v>1647</v>
      </c>
      <c r="M30" s="354">
        <f t="shared" si="3"/>
        <v>0.29568913175470546</v>
      </c>
      <c r="N30" s="350">
        <v>3133</v>
      </c>
      <c r="O30" s="351">
        <v>2350</v>
      </c>
      <c r="P30" s="352">
        <v>6</v>
      </c>
      <c r="Q30" s="351"/>
      <c r="R30" s="352">
        <f t="shared" si="4"/>
        <v>5489</v>
      </c>
      <c r="S30" s="353">
        <f t="shared" si="5"/>
        <v>0.0027643508031171844</v>
      </c>
      <c r="T30" s="350">
        <v>2736</v>
      </c>
      <c r="U30" s="351">
        <v>1960</v>
      </c>
      <c r="V30" s="352">
        <v>16</v>
      </c>
      <c r="W30" s="351">
        <v>22</v>
      </c>
      <c r="X30" s="352">
        <f t="shared" si="6"/>
        <v>4734</v>
      </c>
      <c r="Y30" s="355">
        <f t="shared" si="7"/>
        <v>0.15948457963667084</v>
      </c>
    </row>
    <row r="31" spans="1:25" ht="19.5" customHeight="1">
      <c r="A31" s="349" t="s">
        <v>298</v>
      </c>
      <c r="B31" s="350">
        <v>619</v>
      </c>
      <c r="C31" s="351">
        <v>677</v>
      </c>
      <c r="D31" s="352">
        <v>0</v>
      </c>
      <c r="E31" s="351">
        <v>0</v>
      </c>
      <c r="F31" s="352">
        <f t="shared" si="0"/>
        <v>1296</v>
      </c>
      <c r="G31" s="353">
        <f t="shared" si="1"/>
        <v>0.0014937879858412874</v>
      </c>
      <c r="H31" s="350">
        <v>986</v>
      </c>
      <c r="I31" s="351">
        <v>1328</v>
      </c>
      <c r="J31" s="352"/>
      <c r="K31" s="351"/>
      <c r="L31" s="352">
        <f t="shared" si="2"/>
        <v>2314</v>
      </c>
      <c r="M31" s="354">
        <f t="shared" si="3"/>
        <v>-0.4399308556611927</v>
      </c>
      <c r="N31" s="350">
        <v>1869</v>
      </c>
      <c r="O31" s="351">
        <v>1773</v>
      </c>
      <c r="P31" s="352"/>
      <c r="Q31" s="351"/>
      <c r="R31" s="352">
        <f t="shared" si="4"/>
        <v>3642</v>
      </c>
      <c r="S31" s="353">
        <f t="shared" si="5"/>
        <v>0.0018341711832670405</v>
      </c>
      <c r="T31" s="350">
        <v>2727</v>
      </c>
      <c r="U31" s="351">
        <v>2511</v>
      </c>
      <c r="V31" s="352"/>
      <c r="W31" s="351"/>
      <c r="X31" s="352">
        <f t="shared" si="6"/>
        <v>5238</v>
      </c>
      <c r="Y31" s="355">
        <f t="shared" si="7"/>
        <v>-0.30469644902634596</v>
      </c>
    </row>
    <row r="32" spans="1:25" ht="19.5" customHeight="1">
      <c r="A32" s="349" t="s">
        <v>299</v>
      </c>
      <c r="B32" s="350">
        <v>565</v>
      </c>
      <c r="C32" s="351">
        <v>505</v>
      </c>
      <c r="D32" s="352">
        <v>0</v>
      </c>
      <c r="E32" s="351">
        <v>0</v>
      </c>
      <c r="F32" s="352">
        <f t="shared" si="0"/>
        <v>1070</v>
      </c>
      <c r="G32" s="353">
        <f t="shared" si="1"/>
        <v>0.0012332971796683468</v>
      </c>
      <c r="H32" s="350">
        <v>686</v>
      </c>
      <c r="I32" s="351">
        <v>653</v>
      </c>
      <c r="J32" s="352"/>
      <c r="K32" s="351"/>
      <c r="L32" s="352">
        <f t="shared" si="2"/>
        <v>1339</v>
      </c>
      <c r="M32" s="354">
        <f t="shared" si="3"/>
        <v>-0.20089619118745328</v>
      </c>
      <c r="N32" s="350">
        <v>1296</v>
      </c>
      <c r="O32" s="351">
        <v>1286</v>
      </c>
      <c r="P32" s="352"/>
      <c r="Q32" s="351"/>
      <c r="R32" s="352">
        <f t="shared" si="4"/>
        <v>2582</v>
      </c>
      <c r="S32" s="353">
        <f t="shared" si="5"/>
        <v>0.0013003377252046948</v>
      </c>
      <c r="T32" s="350">
        <v>1621</v>
      </c>
      <c r="U32" s="351">
        <v>1669</v>
      </c>
      <c r="V32" s="352"/>
      <c r="W32" s="351"/>
      <c r="X32" s="352">
        <f t="shared" si="6"/>
        <v>3290</v>
      </c>
      <c r="Y32" s="355">
        <f t="shared" si="7"/>
        <v>-0.2151975683890578</v>
      </c>
    </row>
    <row r="33" spans="1:25" ht="19.5" customHeight="1">
      <c r="A33" s="349" t="s">
        <v>300</v>
      </c>
      <c r="B33" s="350">
        <v>355</v>
      </c>
      <c r="C33" s="351">
        <v>398</v>
      </c>
      <c r="D33" s="352">
        <v>0</v>
      </c>
      <c r="E33" s="351">
        <v>0</v>
      </c>
      <c r="F33" s="352">
        <f t="shared" si="0"/>
        <v>753</v>
      </c>
      <c r="G33" s="353">
        <f t="shared" si="1"/>
        <v>0.0008679184825142665</v>
      </c>
      <c r="H33" s="350">
        <v>1380</v>
      </c>
      <c r="I33" s="351">
        <v>1224</v>
      </c>
      <c r="J33" s="352"/>
      <c r="K33" s="351"/>
      <c r="L33" s="352">
        <f t="shared" si="2"/>
        <v>2604</v>
      </c>
      <c r="M33" s="354">
        <f t="shared" si="3"/>
        <v>-0.7108294930875576</v>
      </c>
      <c r="N33" s="350">
        <v>922</v>
      </c>
      <c r="O33" s="351">
        <v>830</v>
      </c>
      <c r="P33" s="352"/>
      <c r="Q33" s="351"/>
      <c r="R33" s="352">
        <f t="shared" si="4"/>
        <v>1752</v>
      </c>
      <c r="S33" s="353">
        <f t="shared" si="5"/>
        <v>0.0008823360552124808</v>
      </c>
      <c r="T33" s="350">
        <v>5126</v>
      </c>
      <c r="U33" s="351">
        <v>4623</v>
      </c>
      <c r="V33" s="352"/>
      <c r="W33" s="351"/>
      <c r="X33" s="352">
        <f t="shared" si="6"/>
        <v>9749</v>
      </c>
      <c r="Y33" s="355">
        <f t="shared" si="7"/>
        <v>-0.8202892604369679</v>
      </c>
    </row>
    <row r="34" spans="1:25" ht="19.5" customHeight="1">
      <c r="A34" s="349" t="s">
        <v>301</v>
      </c>
      <c r="B34" s="350">
        <v>247</v>
      </c>
      <c r="C34" s="351">
        <v>504</v>
      </c>
      <c r="D34" s="352">
        <v>1</v>
      </c>
      <c r="E34" s="351">
        <v>0</v>
      </c>
      <c r="F34" s="352">
        <f t="shared" si="0"/>
        <v>752</v>
      </c>
      <c r="G34" s="353">
        <f t="shared" si="1"/>
        <v>0.0008667658683276606</v>
      </c>
      <c r="H34" s="350">
        <v>227</v>
      </c>
      <c r="I34" s="351">
        <v>278</v>
      </c>
      <c r="J34" s="352"/>
      <c r="K34" s="351">
        <v>0</v>
      </c>
      <c r="L34" s="352">
        <f t="shared" si="2"/>
        <v>505</v>
      </c>
      <c r="M34" s="354">
        <f t="shared" si="3"/>
        <v>0.4891089108910891</v>
      </c>
      <c r="N34" s="350">
        <v>387</v>
      </c>
      <c r="O34" s="351">
        <v>718</v>
      </c>
      <c r="P34" s="352">
        <v>1</v>
      </c>
      <c r="Q34" s="351"/>
      <c r="R34" s="352">
        <f t="shared" si="4"/>
        <v>1106</v>
      </c>
      <c r="S34" s="353">
        <f t="shared" si="5"/>
        <v>0.000556999815676372</v>
      </c>
      <c r="T34" s="350">
        <v>371</v>
      </c>
      <c r="U34" s="351">
        <v>484</v>
      </c>
      <c r="V34" s="352">
        <v>1</v>
      </c>
      <c r="W34" s="351">
        <v>13</v>
      </c>
      <c r="X34" s="352">
        <f t="shared" si="6"/>
        <v>869</v>
      </c>
      <c r="Y34" s="355">
        <f t="shared" si="7"/>
        <v>0.2727272727272727</v>
      </c>
    </row>
    <row r="35" spans="1:25" ht="19.5" customHeight="1">
      <c r="A35" s="349" t="s">
        <v>302</v>
      </c>
      <c r="B35" s="350">
        <v>284</v>
      </c>
      <c r="C35" s="351">
        <v>226</v>
      </c>
      <c r="D35" s="352">
        <v>0</v>
      </c>
      <c r="E35" s="351">
        <v>0</v>
      </c>
      <c r="F35" s="352">
        <f t="shared" si="0"/>
        <v>510</v>
      </c>
      <c r="G35" s="353">
        <f t="shared" si="1"/>
        <v>0.0005878332351690252</v>
      </c>
      <c r="H35" s="350">
        <v>260</v>
      </c>
      <c r="I35" s="351">
        <v>259</v>
      </c>
      <c r="J35" s="352"/>
      <c r="K35" s="351"/>
      <c r="L35" s="352">
        <f t="shared" si="2"/>
        <v>519</v>
      </c>
      <c r="M35" s="354">
        <f t="shared" si="3"/>
        <v>-0.017341040462427793</v>
      </c>
      <c r="N35" s="350">
        <v>991</v>
      </c>
      <c r="O35" s="351">
        <v>363</v>
      </c>
      <c r="P35" s="352"/>
      <c r="Q35" s="351"/>
      <c r="R35" s="352">
        <f t="shared" si="4"/>
        <v>1354</v>
      </c>
      <c r="S35" s="353">
        <f t="shared" si="5"/>
        <v>0.0006818967002041661</v>
      </c>
      <c r="T35" s="350">
        <v>408</v>
      </c>
      <c r="U35" s="351">
        <v>495</v>
      </c>
      <c r="V35" s="352"/>
      <c r="W35" s="351"/>
      <c r="X35" s="352">
        <f t="shared" si="6"/>
        <v>903</v>
      </c>
      <c r="Y35" s="355">
        <f t="shared" si="7"/>
        <v>0.49944629014396447</v>
      </c>
    </row>
    <row r="36" spans="1:25" ht="19.5" customHeight="1" thickBot="1">
      <c r="A36" s="356" t="s">
        <v>257</v>
      </c>
      <c r="B36" s="357">
        <v>22633</v>
      </c>
      <c r="C36" s="358">
        <v>21157</v>
      </c>
      <c r="D36" s="359">
        <v>17</v>
      </c>
      <c r="E36" s="358">
        <v>3</v>
      </c>
      <c r="F36" s="359">
        <f t="shared" si="0"/>
        <v>43810</v>
      </c>
      <c r="G36" s="360">
        <f t="shared" si="1"/>
        <v>0.05049602751520586</v>
      </c>
      <c r="H36" s="357">
        <v>19018</v>
      </c>
      <c r="I36" s="358">
        <v>20044</v>
      </c>
      <c r="J36" s="359">
        <v>1335</v>
      </c>
      <c r="K36" s="358">
        <v>7</v>
      </c>
      <c r="L36" s="359">
        <f t="shared" si="2"/>
        <v>40404</v>
      </c>
      <c r="M36" s="361">
        <f t="shared" si="3"/>
        <v>0.08429858429858439</v>
      </c>
      <c r="N36" s="357">
        <v>54632</v>
      </c>
      <c r="O36" s="358">
        <v>46648</v>
      </c>
      <c r="P36" s="359">
        <v>42</v>
      </c>
      <c r="Q36" s="358">
        <v>32</v>
      </c>
      <c r="R36" s="359">
        <f t="shared" si="4"/>
        <v>101354</v>
      </c>
      <c r="S36" s="360">
        <f t="shared" si="5"/>
        <v>0.05104354368721791</v>
      </c>
      <c r="T36" s="357">
        <v>46879</v>
      </c>
      <c r="U36" s="358">
        <v>44649</v>
      </c>
      <c r="V36" s="359">
        <v>2861</v>
      </c>
      <c r="W36" s="358">
        <v>82</v>
      </c>
      <c r="X36" s="359">
        <f t="shared" si="6"/>
        <v>94471</v>
      </c>
      <c r="Y36" s="362">
        <f t="shared" si="7"/>
        <v>0.07285833747922643</v>
      </c>
    </row>
    <row r="37" spans="1:25" s="145" customFormat="1" ht="19.5" customHeight="1">
      <c r="A37" s="152" t="s">
        <v>55</v>
      </c>
      <c r="B37" s="149">
        <f>SUM(B38:B54)</f>
        <v>120895</v>
      </c>
      <c r="C37" s="148">
        <f>SUM(C38:C54)</f>
        <v>118291</v>
      </c>
      <c r="D37" s="147">
        <f>SUM(D38:D54)</f>
        <v>203</v>
      </c>
      <c r="E37" s="148">
        <f>SUM(E38:E54)</f>
        <v>231</v>
      </c>
      <c r="F37" s="147">
        <f t="shared" si="0"/>
        <v>239620</v>
      </c>
      <c r="G37" s="150">
        <f t="shared" si="1"/>
        <v>0.2761894113945133</v>
      </c>
      <c r="H37" s="149">
        <f>SUM(H38:H54)</f>
        <v>119560</v>
      </c>
      <c r="I37" s="148">
        <f>SUM(I38:I54)</f>
        <v>113785</v>
      </c>
      <c r="J37" s="147">
        <f>SUM(J38:J54)</f>
        <v>321</v>
      </c>
      <c r="K37" s="148">
        <f>SUM(K38:K54)</f>
        <v>437</v>
      </c>
      <c r="L37" s="147">
        <f t="shared" si="2"/>
        <v>234103</v>
      </c>
      <c r="M37" s="151">
        <f t="shared" si="3"/>
        <v>0.02356654976655581</v>
      </c>
      <c r="N37" s="149">
        <f>SUM(N38:N54)</f>
        <v>254796</v>
      </c>
      <c r="O37" s="148">
        <f>SUM(O38:O54)</f>
        <v>258448</v>
      </c>
      <c r="P37" s="147">
        <f>SUM(P38:P54)</f>
        <v>1424</v>
      </c>
      <c r="Q37" s="148">
        <f>SUM(Q38:Q54)</f>
        <v>1679</v>
      </c>
      <c r="R37" s="147">
        <f t="shared" si="4"/>
        <v>516347</v>
      </c>
      <c r="S37" s="150">
        <f t="shared" si="5"/>
        <v>0.26004085336803584</v>
      </c>
      <c r="T37" s="149">
        <f>SUM(T38:T54)</f>
        <v>242704</v>
      </c>
      <c r="U37" s="148">
        <f>SUM(U38:U54)</f>
        <v>238710</v>
      </c>
      <c r="V37" s="147">
        <f>SUM(V38:V54)</f>
        <v>3252</v>
      </c>
      <c r="W37" s="148">
        <f>SUM(W38:W54)</f>
        <v>2352</v>
      </c>
      <c r="X37" s="147">
        <f t="shared" si="6"/>
        <v>487018</v>
      </c>
      <c r="Y37" s="146">
        <f t="shared" si="7"/>
        <v>0.06022159345239797</v>
      </c>
    </row>
    <row r="38" spans="1:25" ht="19.5" customHeight="1">
      <c r="A38" s="342" t="s">
        <v>303</v>
      </c>
      <c r="B38" s="343">
        <v>19387</v>
      </c>
      <c r="C38" s="344">
        <v>18611</v>
      </c>
      <c r="D38" s="345">
        <v>3</v>
      </c>
      <c r="E38" s="344">
        <v>3</v>
      </c>
      <c r="F38" s="345">
        <f t="shared" si="0"/>
        <v>38004</v>
      </c>
      <c r="G38" s="346">
        <f t="shared" si="1"/>
        <v>0.04380394954777182</v>
      </c>
      <c r="H38" s="343">
        <v>19830</v>
      </c>
      <c r="I38" s="344">
        <v>18952</v>
      </c>
      <c r="J38" s="345">
        <v>67</v>
      </c>
      <c r="K38" s="344">
        <v>38</v>
      </c>
      <c r="L38" s="345">
        <f t="shared" si="2"/>
        <v>38887</v>
      </c>
      <c r="M38" s="347">
        <f t="shared" si="3"/>
        <v>-0.022706817188263395</v>
      </c>
      <c r="N38" s="343">
        <v>38998</v>
      </c>
      <c r="O38" s="344">
        <v>40431</v>
      </c>
      <c r="P38" s="345">
        <v>55</v>
      </c>
      <c r="Q38" s="344">
        <v>3</v>
      </c>
      <c r="R38" s="345">
        <f t="shared" si="4"/>
        <v>79487</v>
      </c>
      <c r="S38" s="346">
        <f t="shared" si="5"/>
        <v>0.04003096234056762</v>
      </c>
      <c r="T38" s="363">
        <v>39424</v>
      </c>
      <c r="U38" s="344">
        <v>39721</v>
      </c>
      <c r="V38" s="345">
        <v>67</v>
      </c>
      <c r="W38" s="344">
        <v>38</v>
      </c>
      <c r="X38" s="345">
        <f t="shared" si="6"/>
        <v>79250</v>
      </c>
      <c r="Y38" s="348">
        <f t="shared" si="7"/>
        <v>0.0029905362776025957</v>
      </c>
    </row>
    <row r="39" spans="1:25" ht="19.5" customHeight="1">
      <c r="A39" s="349" t="s">
        <v>304</v>
      </c>
      <c r="B39" s="350">
        <v>14758</v>
      </c>
      <c r="C39" s="351">
        <v>15612</v>
      </c>
      <c r="D39" s="352">
        <v>7</v>
      </c>
      <c r="E39" s="351">
        <v>6</v>
      </c>
      <c r="F39" s="352">
        <f t="shared" si="0"/>
        <v>30383</v>
      </c>
      <c r="G39" s="353">
        <f t="shared" si="1"/>
        <v>0.03501987683164802</v>
      </c>
      <c r="H39" s="350">
        <v>16779</v>
      </c>
      <c r="I39" s="351">
        <v>16665</v>
      </c>
      <c r="J39" s="352">
        <v>3</v>
      </c>
      <c r="K39" s="351">
        <v>3</v>
      </c>
      <c r="L39" s="352">
        <f t="shared" si="2"/>
        <v>33450</v>
      </c>
      <c r="M39" s="354">
        <f t="shared" si="3"/>
        <v>-0.09168908819133037</v>
      </c>
      <c r="N39" s="350">
        <v>30161</v>
      </c>
      <c r="O39" s="351">
        <v>31394</v>
      </c>
      <c r="P39" s="352">
        <v>7</v>
      </c>
      <c r="Q39" s="351">
        <v>6</v>
      </c>
      <c r="R39" s="352">
        <f t="shared" si="4"/>
        <v>61568</v>
      </c>
      <c r="S39" s="353">
        <f t="shared" si="5"/>
        <v>0.031006658816964624</v>
      </c>
      <c r="T39" s="364">
        <v>32276</v>
      </c>
      <c r="U39" s="351">
        <v>31437</v>
      </c>
      <c r="V39" s="352">
        <v>3</v>
      </c>
      <c r="W39" s="351">
        <v>3</v>
      </c>
      <c r="X39" s="352">
        <f t="shared" si="6"/>
        <v>63719</v>
      </c>
      <c r="Y39" s="355">
        <f t="shared" si="7"/>
        <v>-0.03375759192705474</v>
      </c>
    </row>
    <row r="40" spans="1:25" ht="19.5" customHeight="1">
      <c r="A40" s="349" t="s">
        <v>305</v>
      </c>
      <c r="B40" s="350">
        <v>14829</v>
      </c>
      <c r="C40" s="351">
        <v>12668</v>
      </c>
      <c r="D40" s="352">
        <v>0</v>
      </c>
      <c r="E40" s="351">
        <v>0</v>
      </c>
      <c r="F40" s="352">
        <f t="shared" si="0"/>
        <v>27497</v>
      </c>
      <c r="G40" s="353">
        <f t="shared" si="1"/>
        <v>0.0316934322891033</v>
      </c>
      <c r="H40" s="350">
        <v>14608</v>
      </c>
      <c r="I40" s="351">
        <v>13205</v>
      </c>
      <c r="J40" s="352">
        <v>0</v>
      </c>
      <c r="K40" s="351"/>
      <c r="L40" s="352">
        <f t="shared" si="2"/>
        <v>27813</v>
      </c>
      <c r="M40" s="354">
        <f t="shared" si="3"/>
        <v>-0.011361593499442657</v>
      </c>
      <c r="N40" s="350">
        <v>30163</v>
      </c>
      <c r="O40" s="351">
        <v>30471</v>
      </c>
      <c r="P40" s="352">
        <v>61</v>
      </c>
      <c r="Q40" s="351">
        <v>65</v>
      </c>
      <c r="R40" s="352">
        <f t="shared" si="4"/>
        <v>60760</v>
      </c>
      <c r="S40" s="353">
        <f t="shared" si="5"/>
        <v>0.03059973670930955</v>
      </c>
      <c r="T40" s="364">
        <v>29517</v>
      </c>
      <c r="U40" s="351">
        <v>27160</v>
      </c>
      <c r="V40" s="352">
        <v>0</v>
      </c>
      <c r="W40" s="351"/>
      <c r="X40" s="352">
        <f t="shared" si="6"/>
        <v>56677</v>
      </c>
      <c r="Y40" s="355">
        <f t="shared" si="7"/>
        <v>0.07203980450623715</v>
      </c>
    </row>
    <row r="41" spans="1:25" ht="19.5" customHeight="1">
      <c r="A41" s="349" t="s">
        <v>306</v>
      </c>
      <c r="B41" s="350">
        <v>13170</v>
      </c>
      <c r="C41" s="351">
        <v>11308</v>
      </c>
      <c r="D41" s="352">
        <v>0</v>
      </c>
      <c r="E41" s="351">
        <v>0</v>
      </c>
      <c r="F41" s="352">
        <f t="shared" si="0"/>
        <v>24478</v>
      </c>
      <c r="G41" s="353">
        <f t="shared" si="1"/>
        <v>0.028213690059739994</v>
      </c>
      <c r="H41" s="350">
        <v>10034</v>
      </c>
      <c r="I41" s="351">
        <v>9371</v>
      </c>
      <c r="J41" s="352"/>
      <c r="K41" s="351"/>
      <c r="L41" s="352">
        <f t="shared" si="2"/>
        <v>19405</v>
      </c>
      <c r="M41" s="354" t="s">
        <v>45</v>
      </c>
      <c r="N41" s="350">
        <v>24051</v>
      </c>
      <c r="O41" s="351">
        <v>21162</v>
      </c>
      <c r="P41" s="352"/>
      <c r="Q41" s="351">
        <v>0</v>
      </c>
      <c r="R41" s="352">
        <f t="shared" si="4"/>
        <v>45213</v>
      </c>
      <c r="S41" s="353">
        <f t="shared" si="5"/>
        <v>0.022770011452238524</v>
      </c>
      <c r="T41" s="364">
        <v>18898</v>
      </c>
      <c r="U41" s="351">
        <v>18767</v>
      </c>
      <c r="V41" s="352"/>
      <c r="W41" s="351">
        <v>0</v>
      </c>
      <c r="X41" s="352">
        <f t="shared" si="6"/>
        <v>37665</v>
      </c>
      <c r="Y41" s="355">
        <f t="shared" si="7"/>
        <v>0.20039824771007564</v>
      </c>
    </row>
    <row r="42" spans="1:25" ht="19.5" customHeight="1">
      <c r="A42" s="349" t="s">
        <v>307</v>
      </c>
      <c r="B42" s="350">
        <v>8202</v>
      </c>
      <c r="C42" s="351">
        <v>8136</v>
      </c>
      <c r="D42" s="352">
        <v>12</v>
      </c>
      <c r="E42" s="351">
        <v>12</v>
      </c>
      <c r="F42" s="352">
        <f t="shared" si="0"/>
        <v>16362</v>
      </c>
      <c r="G42" s="353">
        <f t="shared" si="1"/>
        <v>0.018859073321246252</v>
      </c>
      <c r="H42" s="350">
        <v>13343</v>
      </c>
      <c r="I42" s="351">
        <v>10653</v>
      </c>
      <c r="J42" s="352"/>
      <c r="K42" s="351"/>
      <c r="L42" s="352">
        <f t="shared" si="2"/>
        <v>23996</v>
      </c>
      <c r="M42" s="354">
        <f t="shared" si="3"/>
        <v>-0.3181363560593432</v>
      </c>
      <c r="N42" s="350">
        <v>21387</v>
      </c>
      <c r="O42" s="351">
        <v>23819</v>
      </c>
      <c r="P42" s="352">
        <v>12</v>
      </c>
      <c r="Q42" s="351">
        <v>12</v>
      </c>
      <c r="R42" s="352">
        <f t="shared" si="4"/>
        <v>45230</v>
      </c>
      <c r="S42" s="353">
        <f t="shared" si="5"/>
        <v>0.022778572932226317</v>
      </c>
      <c r="T42" s="364">
        <v>27117</v>
      </c>
      <c r="U42" s="351">
        <v>26454</v>
      </c>
      <c r="V42" s="352"/>
      <c r="W42" s="351"/>
      <c r="X42" s="352">
        <f t="shared" si="6"/>
        <v>53571</v>
      </c>
      <c r="Y42" s="355">
        <f t="shared" si="7"/>
        <v>-0.1556999122659648</v>
      </c>
    </row>
    <row r="43" spans="1:25" ht="19.5" customHeight="1">
      <c r="A43" s="349" t="s">
        <v>308</v>
      </c>
      <c r="B43" s="350">
        <v>7743</v>
      </c>
      <c r="C43" s="351">
        <v>8246</v>
      </c>
      <c r="D43" s="352">
        <v>0</v>
      </c>
      <c r="E43" s="351">
        <v>0</v>
      </c>
      <c r="F43" s="352">
        <f t="shared" si="0"/>
        <v>15989</v>
      </c>
      <c r="G43" s="353">
        <f t="shared" si="1"/>
        <v>0.01842914822964224</v>
      </c>
      <c r="H43" s="350">
        <v>7286</v>
      </c>
      <c r="I43" s="351">
        <v>8549</v>
      </c>
      <c r="J43" s="352">
        <v>0</v>
      </c>
      <c r="K43" s="351">
        <v>0</v>
      </c>
      <c r="L43" s="352">
        <f t="shared" si="2"/>
        <v>15835</v>
      </c>
      <c r="M43" s="354">
        <f t="shared" si="3"/>
        <v>0.009725292074518554</v>
      </c>
      <c r="N43" s="350">
        <v>14113</v>
      </c>
      <c r="O43" s="351">
        <v>16226</v>
      </c>
      <c r="P43" s="352"/>
      <c r="Q43" s="351"/>
      <c r="R43" s="352">
        <f t="shared" si="4"/>
        <v>30339</v>
      </c>
      <c r="S43" s="353">
        <f t="shared" si="5"/>
        <v>0.0152792200793901</v>
      </c>
      <c r="T43" s="364">
        <v>13599</v>
      </c>
      <c r="U43" s="351">
        <v>15947</v>
      </c>
      <c r="V43" s="352">
        <v>0</v>
      </c>
      <c r="W43" s="351">
        <v>0</v>
      </c>
      <c r="X43" s="352">
        <f t="shared" si="6"/>
        <v>29546</v>
      </c>
      <c r="Y43" s="355">
        <f t="shared" si="7"/>
        <v>0.026839504501455336</v>
      </c>
    </row>
    <row r="44" spans="1:25" ht="19.5" customHeight="1">
      <c r="A44" s="349" t="s">
        <v>309</v>
      </c>
      <c r="B44" s="350">
        <v>4385</v>
      </c>
      <c r="C44" s="351">
        <v>5696</v>
      </c>
      <c r="D44" s="352">
        <v>4</v>
      </c>
      <c r="E44" s="351">
        <v>5</v>
      </c>
      <c r="F44" s="352">
        <f>SUM(B44:E44)</f>
        <v>10090</v>
      </c>
      <c r="G44" s="353">
        <f>F44/$F$9</f>
        <v>0.011629877142853849</v>
      </c>
      <c r="H44" s="350">
        <v>6739</v>
      </c>
      <c r="I44" s="351">
        <v>7290</v>
      </c>
      <c r="J44" s="352"/>
      <c r="K44" s="351">
        <v>0</v>
      </c>
      <c r="L44" s="352">
        <f>SUM(H44:K44)</f>
        <v>14029</v>
      </c>
      <c r="M44" s="354">
        <f>IF(ISERROR(F44/L44-1),"         /0",(F44/L44-1))</f>
        <v>-0.28077553638890873</v>
      </c>
      <c r="N44" s="350">
        <v>11426</v>
      </c>
      <c r="O44" s="351">
        <v>12940</v>
      </c>
      <c r="P44" s="352">
        <v>4</v>
      </c>
      <c r="Q44" s="351">
        <v>7</v>
      </c>
      <c r="R44" s="352">
        <f>SUM(N44:Q44)</f>
        <v>24377</v>
      </c>
      <c r="S44" s="353">
        <f>R44/$R$9</f>
        <v>0.01227665868602434</v>
      </c>
      <c r="T44" s="364">
        <v>15339</v>
      </c>
      <c r="U44" s="351">
        <v>15532</v>
      </c>
      <c r="V44" s="352">
        <v>268</v>
      </c>
      <c r="W44" s="351">
        <v>90</v>
      </c>
      <c r="X44" s="352">
        <f>SUM(T44:W44)</f>
        <v>31229</v>
      </c>
      <c r="Y44" s="355">
        <f>IF(ISERROR(R44/X44-1),"         /0",(R44/X44-1))</f>
        <v>-0.21941144449069772</v>
      </c>
    </row>
    <row r="45" spans="1:25" ht="19.5" customHeight="1">
      <c r="A45" s="349" t="s">
        <v>310</v>
      </c>
      <c r="B45" s="350">
        <v>4960</v>
      </c>
      <c r="C45" s="351">
        <v>4569</v>
      </c>
      <c r="D45" s="352">
        <v>0</v>
      </c>
      <c r="E45" s="351">
        <v>0</v>
      </c>
      <c r="F45" s="352">
        <f t="shared" si="0"/>
        <v>9529</v>
      </c>
      <c r="G45" s="353">
        <f t="shared" si="1"/>
        <v>0.010983260584167922</v>
      </c>
      <c r="H45" s="350">
        <v>510</v>
      </c>
      <c r="I45" s="351">
        <v>350</v>
      </c>
      <c r="J45" s="352">
        <v>0</v>
      </c>
      <c r="K45" s="351"/>
      <c r="L45" s="352">
        <f t="shared" si="2"/>
        <v>860</v>
      </c>
      <c r="M45" s="354" t="s">
        <v>45</v>
      </c>
      <c r="N45" s="350">
        <v>9670</v>
      </c>
      <c r="O45" s="351">
        <v>9271</v>
      </c>
      <c r="P45" s="352">
        <v>1</v>
      </c>
      <c r="Q45" s="351"/>
      <c r="R45" s="352">
        <f t="shared" si="4"/>
        <v>18942</v>
      </c>
      <c r="S45" s="353">
        <f t="shared" si="5"/>
        <v>0.009539503172280145</v>
      </c>
      <c r="T45" s="364">
        <v>1053</v>
      </c>
      <c r="U45" s="351">
        <v>783</v>
      </c>
      <c r="V45" s="352">
        <v>1</v>
      </c>
      <c r="W45" s="351"/>
      <c r="X45" s="352">
        <f t="shared" si="6"/>
        <v>1837</v>
      </c>
      <c r="Y45" s="355" t="s">
        <v>45</v>
      </c>
    </row>
    <row r="46" spans="1:25" ht="19.5" customHeight="1">
      <c r="A46" s="349" t="s">
        <v>311</v>
      </c>
      <c r="B46" s="350">
        <v>2566</v>
      </c>
      <c r="C46" s="351">
        <v>2646</v>
      </c>
      <c r="D46" s="352">
        <v>0</v>
      </c>
      <c r="E46" s="351">
        <v>0</v>
      </c>
      <c r="F46" s="352">
        <f>SUM(B46:E46)</f>
        <v>5212</v>
      </c>
      <c r="G46" s="353">
        <f>F46/$F$9</f>
        <v>0.006007425140590115</v>
      </c>
      <c r="H46" s="350">
        <v>1357</v>
      </c>
      <c r="I46" s="351">
        <v>1387</v>
      </c>
      <c r="J46" s="352">
        <v>0</v>
      </c>
      <c r="K46" s="351">
        <v>2</v>
      </c>
      <c r="L46" s="352">
        <f>SUM(H46:K46)</f>
        <v>2746</v>
      </c>
      <c r="M46" s="354">
        <f>IF(ISERROR(F46/L46-1),"         /0",(F46/L46-1))</f>
        <v>0.8980335032774944</v>
      </c>
      <c r="N46" s="350">
        <v>5462</v>
      </c>
      <c r="O46" s="351">
        <v>5339</v>
      </c>
      <c r="P46" s="352">
        <v>0</v>
      </c>
      <c r="Q46" s="351">
        <v>0</v>
      </c>
      <c r="R46" s="352">
        <f>SUM(N46:Q46)</f>
        <v>10801</v>
      </c>
      <c r="S46" s="353">
        <f>R46/$R$9</f>
        <v>0.005439561491067355</v>
      </c>
      <c r="T46" s="364">
        <v>2851</v>
      </c>
      <c r="U46" s="351">
        <v>2785</v>
      </c>
      <c r="V46" s="352">
        <v>0</v>
      </c>
      <c r="W46" s="351">
        <v>2</v>
      </c>
      <c r="X46" s="352">
        <f>SUM(T46:W46)</f>
        <v>5638</v>
      </c>
      <c r="Y46" s="355">
        <f>IF(ISERROR(R46/X46-1),"         /0",(R46/X46-1))</f>
        <v>0.9157502660517913</v>
      </c>
    </row>
    <row r="47" spans="1:25" ht="19.5" customHeight="1">
      <c r="A47" s="349" t="s">
        <v>312</v>
      </c>
      <c r="B47" s="350">
        <v>1974</v>
      </c>
      <c r="C47" s="351">
        <v>2331</v>
      </c>
      <c r="D47" s="352">
        <v>0</v>
      </c>
      <c r="E47" s="351">
        <v>0</v>
      </c>
      <c r="F47" s="352">
        <f t="shared" si="0"/>
        <v>4305</v>
      </c>
      <c r="G47" s="353">
        <f t="shared" si="1"/>
        <v>0.004962004073338536</v>
      </c>
      <c r="H47" s="350">
        <v>1220</v>
      </c>
      <c r="I47" s="351">
        <v>1453</v>
      </c>
      <c r="J47" s="352"/>
      <c r="K47" s="351"/>
      <c r="L47" s="352">
        <f t="shared" si="2"/>
        <v>2673</v>
      </c>
      <c r="M47" s="354">
        <f t="shared" si="3"/>
        <v>0.6105499438832773</v>
      </c>
      <c r="N47" s="350">
        <v>4732</v>
      </c>
      <c r="O47" s="351">
        <v>4754</v>
      </c>
      <c r="P47" s="352">
        <v>1</v>
      </c>
      <c r="Q47" s="351">
        <v>1</v>
      </c>
      <c r="R47" s="352">
        <f t="shared" si="4"/>
        <v>9488</v>
      </c>
      <c r="S47" s="353">
        <f t="shared" si="5"/>
        <v>0.004778313066127864</v>
      </c>
      <c r="T47" s="364">
        <v>3312</v>
      </c>
      <c r="U47" s="351">
        <v>3358</v>
      </c>
      <c r="V47" s="352"/>
      <c r="W47" s="351"/>
      <c r="X47" s="352">
        <f t="shared" si="6"/>
        <v>6670</v>
      </c>
      <c r="Y47" s="355">
        <f t="shared" si="7"/>
        <v>0.422488755622189</v>
      </c>
    </row>
    <row r="48" spans="1:25" ht="19.5" customHeight="1">
      <c r="A48" s="349" t="s">
        <v>313</v>
      </c>
      <c r="B48" s="350">
        <v>2281</v>
      </c>
      <c r="C48" s="351">
        <v>1865</v>
      </c>
      <c r="D48" s="352">
        <v>0</v>
      </c>
      <c r="E48" s="351">
        <v>0</v>
      </c>
      <c r="F48" s="352">
        <f t="shared" si="0"/>
        <v>4146</v>
      </c>
      <c r="G48" s="353">
        <f t="shared" si="1"/>
        <v>0.004778738417668192</v>
      </c>
      <c r="H48" s="350">
        <v>989</v>
      </c>
      <c r="I48" s="351">
        <v>829</v>
      </c>
      <c r="J48" s="352">
        <v>0</v>
      </c>
      <c r="K48" s="351">
        <v>2</v>
      </c>
      <c r="L48" s="352">
        <f t="shared" si="2"/>
        <v>1820</v>
      </c>
      <c r="M48" s="354">
        <f t="shared" si="3"/>
        <v>1.278021978021978</v>
      </c>
      <c r="N48" s="350">
        <v>4602</v>
      </c>
      <c r="O48" s="351">
        <v>3799</v>
      </c>
      <c r="P48" s="352"/>
      <c r="Q48" s="351"/>
      <c r="R48" s="352">
        <f t="shared" si="4"/>
        <v>8401</v>
      </c>
      <c r="S48" s="353">
        <f t="shared" si="5"/>
        <v>0.004230881963379025</v>
      </c>
      <c r="T48" s="364">
        <v>2075</v>
      </c>
      <c r="U48" s="351">
        <v>1796</v>
      </c>
      <c r="V48" s="352">
        <v>0</v>
      </c>
      <c r="W48" s="351">
        <v>2</v>
      </c>
      <c r="X48" s="352">
        <f t="shared" si="6"/>
        <v>3873</v>
      </c>
      <c r="Y48" s="355">
        <f t="shared" si="7"/>
        <v>1.169119545571908</v>
      </c>
    </row>
    <row r="49" spans="1:25" ht="19.5" customHeight="1">
      <c r="A49" s="349" t="s">
        <v>314</v>
      </c>
      <c r="B49" s="350">
        <v>1525</v>
      </c>
      <c r="C49" s="351">
        <v>1579</v>
      </c>
      <c r="D49" s="352">
        <v>52</v>
      </c>
      <c r="E49" s="351">
        <v>25</v>
      </c>
      <c r="F49" s="352">
        <f>SUM(B49:E49)</f>
        <v>3181</v>
      </c>
      <c r="G49" s="353">
        <f>F49/$F$9</f>
        <v>0.0036664657275934684</v>
      </c>
      <c r="H49" s="350">
        <v>1813</v>
      </c>
      <c r="I49" s="351">
        <v>1663</v>
      </c>
      <c r="J49" s="352"/>
      <c r="K49" s="351"/>
      <c r="L49" s="352">
        <f>SUM(H49:K49)</f>
        <v>3476</v>
      </c>
      <c r="M49" s="354">
        <f>IF(ISERROR(F49/L49-1),"         /0",(F49/L49-1))</f>
        <v>-0.08486766398158807</v>
      </c>
      <c r="N49" s="350">
        <v>3529</v>
      </c>
      <c r="O49" s="351">
        <v>4152</v>
      </c>
      <c r="P49" s="352">
        <v>52</v>
      </c>
      <c r="Q49" s="351">
        <v>25</v>
      </c>
      <c r="R49" s="352">
        <f>SUM(N49:Q49)</f>
        <v>7758</v>
      </c>
      <c r="S49" s="353">
        <f>R49/$R$9</f>
        <v>0.003907056573252526</v>
      </c>
      <c r="T49" s="364">
        <v>3720</v>
      </c>
      <c r="U49" s="351">
        <v>4213</v>
      </c>
      <c r="V49" s="352"/>
      <c r="W49" s="351"/>
      <c r="X49" s="352">
        <f>SUM(T49:W49)</f>
        <v>7933</v>
      </c>
      <c r="Y49" s="355">
        <f>IF(ISERROR(R49/X49-1),"         /0",(R49/X49-1))</f>
        <v>-0.02205975040968111</v>
      </c>
    </row>
    <row r="50" spans="1:25" ht="19.5" customHeight="1">
      <c r="A50" s="349" t="s">
        <v>315</v>
      </c>
      <c r="B50" s="350">
        <v>1355</v>
      </c>
      <c r="C50" s="351">
        <v>1201</v>
      </c>
      <c r="D50" s="352">
        <v>0</v>
      </c>
      <c r="E50" s="351">
        <v>0</v>
      </c>
      <c r="F50" s="352">
        <f>SUM(B50:E50)</f>
        <v>2556</v>
      </c>
      <c r="G50" s="353">
        <f>F50/$F$9</f>
        <v>0.002946081860964761</v>
      </c>
      <c r="H50" s="350">
        <v>1323</v>
      </c>
      <c r="I50" s="351">
        <v>1178</v>
      </c>
      <c r="J50" s="352"/>
      <c r="K50" s="351"/>
      <c r="L50" s="352">
        <f>SUM(H50:K50)</f>
        <v>2501</v>
      </c>
      <c r="M50" s="354">
        <f>IF(ISERROR(F50/L50-1),"         /0",(F50/L50-1))</f>
        <v>0.021991203518592517</v>
      </c>
      <c r="N50" s="350">
        <v>2592</v>
      </c>
      <c r="O50" s="351">
        <v>2740</v>
      </c>
      <c r="P50" s="352"/>
      <c r="Q50" s="351"/>
      <c r="R50" s="352">
        <f>SUM(N50:Q50)</f>
        <v>5332</v>
      </c>
      <c r="S50" s="353">
        <f>R50/$R$9</f>
        <v>0.0026852830173475727</v>
      </c>
      <c r="T50" s="364">
        <v>2589</v>
      </c>
      <c r="U50" s="351">
        <v>2212</v>
      </c>
      <c r="V50" s="352"/>
      <c r="W50" s="351"/>
      <c r="X50" s="352">
        <f>SUM(T50:W50)</f>
        <v>4801</v>
      </c>
      <c r="Y50" s="355">
        <f>IF(ISERROR(R50/X50-1),"         /0",(R50/X50-1))</f>
        <v>0.11060195792543226</v>
      </c>
    </row>
    <row r="51" spans="1:25" ht="19.5" customHeight="1">
      <c r="A51" s="349" t="s">
        <v>316</v>
      </c>
      <c r="B51" s="350">
        <v>1291</v>
      </c>
      <c r="C51" s="351">
        <v>1245</v>
      </c>
      <c r="D51" s="352">
        <v>0</v>
      </c>
      <c r="E51" s="351">
        <v>0</v>
      </c>
      <c r="F51" s="352">
        <f t="shared" si="0"/>
        <v>2536</v>
      </c>
      <c r="G51" s="353">
        <f t="shared" si="1"/>
        <v>0.0029230295772326425</v>
      </c>
      <c r="H51" s="350">
        <v>1246</v>
      </c>
      <c r="I51" s="351">
        <v>1161</v>
      </c>
      <c r="J51" s="352"/>
      <c r="K51" s="351"/>
      <c r="L51" s="352">
        <f t="shared" si="2"/>
        <v>2407</v>
      </c>
      <c r="M51" s="354">
        <f t="shared" si="3"/>
        <v>0.05359368508516815</v>
      </c>
      <c r="N51" s="350">
        <v>2877</v>
      </c>
      <c r="O51" s="351">
        <v>2765</v>
      </c>
      <c r="P51" s="352"/>
      <c r="Q51" s="351"/>
      <c r="R51" s="352">
        <f t="shared" si="4"/>
        <v>5642</v>
      </c>
      <c r="S51" s="353">
        <f t="shared" si="5"/>
        <v>0.0028414041230073153</v>
      </c>
      <c r="T51" s="364">
        <v>2671</v>
      </c>
      <c r="U51" s="351">
        <v>2735</v>
      </c>
      <c r="V51" s="352"/>
      <c r="W51" s="351"/>
      <c r="X51" s="352">
        <f t="shared" si="6"/>
        <v>5406</v>
      </c>
      <c r="Y51" s="355">
        <f t="shared" si="7"/>
        <v>0.04365519792822781</v>
      </c>
    </row>
    <row r="52" spans="1:25" ht="19.5" customHeight="1">
      <c r="A52" s="349" t="s">
        <v>317</v>
      </c>
      <c r="B52" s="350">
        <v>638</v>
      </c>
      <c r="C52" s="351">
        <v>669</v>
      </c>
      <c r="D52" s="352">
        <v>0</v>
      </c>
      <c r="E52" s="351">
        <v>0</v>
      </c>
      <c r="F52" s="352">
        <f t="shared" si="0"/>
        <v>1307</v>
      </c>
      <c r="G52" s="353">
        <f t="shared" si="1"/>
        <v>0.0015064667418939527</v>
      </c>
      <c r="H52" s="350">
        <v>894</v>
      </c>
      <c r="I52" s="351">
        <v>910</v>
      </c>
      <c r="J52" s="352"/>
      <c r="K52" s="351"/>
      <c r="L52" s="352">
        <f t="shared" si="2"/>
        <v>1804</v>
      </c>
      <c r="M52" s="354">
        <f t="shared" si="3"/>
        <v>-0.2754988913525499</v>
      </c>
      <c r="N52" s="350">
        <v>1635</v>
      </c>
      <c r="O52" s="351">
        <v>1620</v>
      </c>
      <c r="P52" s="352"/>
      <c r="Q52" s="351"/>
      <c r="R52" s="352">
        <f t="shared" si="4"/>
        <v>3255</v>
      </c>
      <c r="S52" s="353">
        <f t="shared" si="5"/>
        <v>0.0016392716094272973</v>
      </c>
      <c r="T52" s="364">
        <v>1980</v>
      </c>
      <c r="U52" s="351">
        <v>1942</v>
      </c>
      <c r="V52" s="352"/>
      <c r="W52" s="351"/>
      <c r="X52" s="352">
        <f t="shared" si="6"/>
        <v>3922</v>
      </c>
      <c r="Y52" s="355">
        <f t="shared" si="7"/>
        <v>-0.17006629270780216</v>
      </c>
    </row>
    <row r="53" spans="1:25" ht="19.5" customHeight="1">
      <c r="A53" s="349" t="s">
        <v>318</v>
      </c>
      <c r="B53" s="350">
        <v>405</v>
      </c>
      <c r="C53" s="351">
        <v>377</v>
      </c>
      <c r="D53" s="352">
        <v>0</v>
      </c>
      <c r="E53" s="351">
        <v>0</v>
      </c>
      <c r="F53" s="352">
        <f t="shared" si="0"/>
        <v>782</v>
      </c>
      <c r="G53" s="353">
        <f t="shared" si="1"/>
        <v>0.0009013442939258385</v>
      </c>
      <c r="H53" s="350">
        <v>296</v>
      </c>
      <c r="I53" s="351">
        <v>286</v>
      </c>
      <c r="J53" s="352"/>
      <c r="K53" s="351"/>
      <c r="L53" s="352">
        <f t="shared" si="2"/>
        <v>582</v>
      </c>
      <c r="M53" s="354" t="s">
        <v>45</v>
      </c>
      <c r="N53" s="350">
        <v>1030</v>
      </c>
      <c r="O53" s="351">
        <v>799</v>
      </c>
      <c r="P53" s="352"/>
      <c r="Q53" s="351"/>
      <c r="R53" s="352">
        <f t="shared" si="4"/>
        <v>1829</v>
      </c>
      <c r="S53" s="353">
        <f t="shared" si="5"/>
        <v>0.0009211145233924814</v>
      </c>
      <c r="T53" s="364">
        <v>600</v>
      </c>
      <c r="U53" s="351">
        <v>562</v>
      </c>
      <c r="V53" s="352"/>
      <c r="W53" s="351"/>
      <c r="X53" s="352">
        <f t="shared" si="6"/>
        <v>1162</v>
      </c>
      <c r="Y53" s="355" t="s">
        <v>45</v>
      </c>
    </row>
    <row r="54" spans="1:25" ht="19.5" customHeight="1" thickBot="1">
      <c r="A54" s="356" t="s">
        <v>257</v>
      </c>
      <c r="B54" s="357">
        <v>21426</v>
      </c>
      <c r="C54" s="358">
        <v>21532</v>
      </c>
      <c r="D54" s="359">
        <v>125</v>
      </c>
      <c r="E54" s="358">
        <v>180</v>
      </c>
      <c r="F54" s="359">
        <f aca="true" t="shared" si="16" ref="F54:F93">SUM(B54:E54)</f>
        <v>43263</v>
      </c>
      <c r="G54" s="360">
        <f aca="true" t="shared" si="17" ref="G54:G93">F54/$F$9</f>
        <v>0.049865547555132415</v>
      </c>
      <c r="H54" s="357">
        <v>21293</v>
      </c>
      <c r="I54" s="358">
        <v>19883</v>
      </c>
      <c r="J54" s="359">
        <v>251</v>
      </c>
      <c r="K54" s="358">
        <v>392</v>
      </c>
      <c r="L54" s="359">
        <f aca="true" t="shared" si="18" ref="L54:L93">SUM(H54:K54)</f>
        <v>41819</v>
      </c>
      <c r="M54" s="361">
        <f aca="true" t="shared" si="19" ref="M54:M93">IF(ISERROR(F54/L54-1),"         /0",(F54/L54-1))</f>
        <v>0.0345297592003635</v>
      </c>
      <c r="N54" s="357">
        <v>48368</v>
      </c>
      <c r="O54" s="358">
        <v>46766</v>
      </c>
      <c r="P54" s="359">
        <v>1231</v>
      </c>
      <c r="Q54" s="358">
        <v>1560</v>
      </c>
      <c r="R54" s="359">
        <f aca="true" t="shared" si="20" ref="R54:R93">SUM(N54:Q54)</f>
        <v>97925</v>
      </c>
      <c r="S54" s="360">
        <f aca="true" t="shared" si="21" ref="S54:S93">R54/$R$9</f>
        <v>0.04931664281203321</v>
      </c>
      <c r="T54" s="365">
        <v>45683</v>
      </c>
      <c r="U54" s="358">
        <v>43306</v>
      </c>
      <c r="V54" s="359">
        <v>2913</v>
      </c>
      <c r="W54" s="358">
        <v>2217</v>
      </c>
      <c r="X54" s="359">
        <f aca="true" t="shared" si="22" ref="X54:X93">SUM(T54:W54)</f>
        <v>94119</v>
      </c>
      <c r="Y54" s="362">
        <f aca="true" t="shared" si="23" ref="Y54:Y93">IF(ISERROR(R54/X54-1),"         /0",(R54/X54-1))</f>
        <v>0.040438168701324884</v>
      </c>
    </row>
    <row r="55" spans="1:25" s="145" customFormat="1" ht="19.5" customHeight="1">
      <c r="A55" s="152" t="s">
        <v>54</v>
      </c>
      <c r="B55" s="149">
        <f>SUM(B56:B69)</f>
        <v>62051</v>
      </c>
      <c r="C55" s="148">
        <f>SUM(C56:C69)</f>
        <v>54708</v>
      </c>
      <c r="D55" s="147">
        <f>SUM(D56:D69)</f>
        <v>9</v>
      </c>
      <c r="E55" s="148">
        <f>SUM(E56:E69)</f>
        <v>0</v>
      </c>
      <c r="F55" s="147">
        <f t="shared" si="16"/>
        <v>116768</v>
      </c>
      <c r="G55" s="150">
        <f t="shared" si="17"/>
        <v>0.1345884533416014</v>
      </c>
      <c r="H55" s="149">
        <f>SUM(H56:H69)</f>
        <v>56215</v>
      </c>
      <c r="I55" s="148">
        <f>SUM(I56:I69)</f>
        <v>45155</v>
      </c>
      <c r="J55" s="147">
        <f>SUM(J56:J69)</f>
        <v>27</v>
      </c>
      <c r="K55" s="148">
        <f>SUM(K56:K69)</f>
        <v>27</v>
      </c>
      <c r="L55" s="147">
        <f t="shared" si="18"/>
        <v>101424</v>
      </c>
      <c r="M55" s="151">
        <f t="shared" si="19"/>
        <v>0.15128569174948736</v>
      </c>
      <c r="N55" s="149">
        <f>SUM(N56:N69)</f>
        <v>139485</v>
      </c>
      <c r="O55" s="148">
        <f>SUM(O56:O69)</f>
        <v>126993</v>
      </c>
      <c r="P55" s="147">
        <f>SUM(P56:P69)</f>
        <v>40</v>
      </c>
      <c r="Q55" s="148">
        <f>SUM(Q56:Q69)</f>
        <v>0</v>
      </c>
      <c r="R55" s="147">
        <f t="shared" si="20"/>
        <v>266518</v>
      </c>
      <c r="S55" s="150">
        <f t="shared" si="21"/>
        <v>0.1342228543168493</v>
      </c>
      <c r="T55" s="149">
        <f>SUM(T56:T69)</f>
        <v>123454</v>
      </c>
      <c r="U55" s="148">
        <f>SUM(U56:U69)</f>
        <v>105525</v>
      </c>
      <c r="V55" s="147">
        <f>SUM(V56:V69)</f>
        <v>55</v>
      </c>
      <c r="W55" s="148">
        <f>SUM(W56:W69)</f>
        <v>27</v>
      </c>
      <c r="X55" s="147">
        <f t="shared" si="22"/>
        <v>229061</v>
      </c>
      <c r="Y55" s="146">
        <f t="shared" si="23"/>
        <v>0.1635241267609937</v>
      </c>
    </row>
    <row r="56" spans="1:25" ht="19.5" customHeight="1">
      <c r="A56" s="342" t="s">
        <v>319</v>
      </c>
      <c r="B56" s="343">
        <v>14939</v>
      </c>
      <c r="C56" s="344">
        <v>13529</v>
      </c>
      <c r="D56" s="345">
        <v>1</v>
      </c>
      <c r="E56" s="344">
        <v>0</v>
      </c>
      <c r="F56" s="345">
        <f t="shared" si="16"/>
        <v>28469</v>
      </c>
      <c r="G56" s="346">
        <f t="shared" si="17"/>
        <v>0.03281377327848427</v>
      </c>
      <c r="H56" s="343">
        <v>11041</v>
      </c>
      <c r="I56" s="344">
        <v>9914</v>
      </c>
      <c r="J56" s="345"/>
      <c r="K56" s="344"/>
      <c r="L56" s="345">
        <f t="shared" si="18"/>
        <v>20955</v>
      </c>
      <c r="M56" s="347">
        <f t="shared" si="19"/>
        <v>0.35857790503459785</v>
      </c>
      <c r="N56" s="343">
        <v>33135</v>
      </c>
      <c r="O56" s="344">
        <v>34494</v>
      </c>
      <c r="P56" s="345">
        <v>1</v>
      </c>
      <c r="Q56" s="344">
        <v>0</v>
      </c>
      <c r="R56" s="345">
        <f t="shared" si="20"/>
        <v>67630</v>
      </c>
      <c r="S56" s="346">
        <f t="shared" si="21"/>
        <v>0.034059581857317396</v>
      </c>
      <c r="T56" s="343">
        <v>23088</v>
      </c>
      <c r="U56" s="344">
        <v>24969</v>
      </c>
      <c r="V56" s="345"/>
      <c r="W56" s="344"/>
      <c r="X56" s="345">
        <f t="shared" si="22"/>
        <v>48057</v>
      </c>
      <c r="Y56" s="348">
        <f t="shared" si="23"/>
        <v>0.4072871798073121</v>
      </c>
    </row>
    <row r="57" spans="1:25" ht="19.5" customHeight="1">
      <c r="A57" s="349" t="s">
        <v>320</v>
      </c>
      <c r="B57" s="350">
        <v>6653</v>
      </c>
      <c r="C57" s="351">
        <v>4590</v>
      </c>
      <c r="D57" s="352">
        <v>0</v>
      </c>
      <c r="E57" s="351">
        <v>0</v>
      </c>
      <c r="F57" s="352">
        <f t="shared" si="16"/>
        <v>11243</v>
      </c>
      <c r="G57" s="353">
        <f t="shared" si="17"/>
        <v>0.012958841300010489</v>
      </c>
      <c r="H57" s="350">
        <v>6146</v>
      </c>
      <c r="I57" s="351">
        <v>3569</v>
      </c>
      <c r="J57" s="352"/>
      <c r="K57" s="351"/>
      <c r="L57" s="352">
        <f t="shared" si="18"/>
        <v>9715</v>
      </c>
      <c r="M57" s="354">
        <f t="shared" si="19"/>
        <v>0.15728255275347403</v>
      </c>
      <c r="N57" s="350">
        <v>15368</v>
      </c>
      <c r="O57" s="351">
        <v>9932</v>
      </c>
      <c r="P57" s="352">
        <v>1</v>
      </c>
      <c r="Q57" s="351"/>
      <c r="R57" s="352">
        <f t="shared" si="20"/>
        <v>25301</v>
      </c>
      <c r="S57" s="353">
        <f t="shared" si="21"/>
        <v>0.012742000304184348</v>
      </c>
      <c r="T57" s="350">
        <v>13980</v>
      </c>
      <c r="U57" s="351">
        <v>7880</v>
      </c>
      <c r="V57" s="352"/>
      <c r="W57" s="351"/>
      <c r="X57" s="352">
        <f t="shared" si="22"/>
        <v>21860</v>
      </c>
      <c r="Y57" s="355">
        <f t="shared" si="23"/>
        <v>0.15741079597438246</v>
      </c>
    </row>
    <row r="58" spans="1:25" ht="19.5" customHeight="1">
      <c r="A58" s="349" t="s">
        <v>321</v>
      </c>
      <c r="B58" s="350">
        <v>4714</v>
      </c>
      <c r="C58" s="351">
        <v>3837</v>
      </c>
      <c r="D58" s="352">
        <v>0</v>
      </c>
      <c r="E58" s="351">
        <v>0</v>
      </c>
      <c r="F58" s="352">
        <f t="shared" si="16"/>
        <v>8551</v>
      </c>
      <c r="G58" s="353">
        <f t="shared" si="17"/>
        <v>0.009856003909667321</v>
      </c>
      <c r="H58" s="350">
        <v>4197</v>
      </c>
      <c r="I58" s="351">
        <v>4116</v>
      </c>
      <c r="J58" s="352"/>
      <c r="K58" s="351"/>
      <c r="L58" s="352">
        <f t="shared" si="18"/>
        <v>8313</v>
      </c>
      <c r="M58" s="354">
        <f t="shared" si="19"/>
        <v>0.02862985685071573</v>
      </c>
      <c r="N58" s="350">
        <v>9867</v>
      </c>
      <c r="O58" s="351">
        <v>9267</v>
      </c>
      <c r="P58" s="352"/>
      <c r="Q58" s="351"/>
      <c r="R58" s="352">
        <f t="shared" si="20"/>
        <v>19134</v>
      </c>
      <c r="S58" s="353">
        <f t="shared" si="21"/>
        <v>0.00963619753449521</v>
      </c>
      <c r="T58" s="350">
        <v>8757</v>
      </c>
      <c r="U58" s="351">
        <v>9131</v>
      </c>
      <c r="V58" s="352"/>
      <c r="W58" s="351"/>
      <c r="X58" s="352">
        <f t="shared" si="22"/>
        <v>17888</v>
      </c>
      <c r="Y58" s="355">
        <f t="shared" si="23"/>
        <v>0.06965563506261185</v>
      </c>
    </row>
    <row r="59" spans="1:25" ht="19.5" customHeight="1">
      <c r="A59" s="349" t="s">
        <v>322</v>
      </c>
      <c r="B59" s="350">
        <v>3624</v>
      </c>
      <c r="C59" s="351">
        <v>3043</v>
      </c>
      <c r="D59" s="352">
        <v>0</v>
      </c>
      <c r="E59" s="351">
        <v>0</v>
      </c>
      <c r="F59" s="352">
        <f t="shared" si="16"/>
        <v>6667</v>
      </c>
      <c r="G59" s="353">
        <f t="shared" si="17"/>
        <v>0.007684478782101746</v>
      </c>
      <c r="H59" s="350">
        <v>3495</v>
      </c>
      <c r="I59" s="351">
        <v>3188</v>
      </c>
      <c r="J59" s="352"/>
      <c r="K59" s="351"/>
      <c r="L59" s="352">
        <f t="shared" si="18"/>
        <v>6683</v>
      </c>
      <c r="M59" s="354">
        <f t="shared" si="19"/>
        <v>-0.002394134370791612</v>
      </c>
      <c r="N59" s="350">
        <v>7223</v>
      </c>
      <c r="O59" s="351">
        <v>7189</v>
      </c>
      <c r="P59" s="352"/>
      <c r="Q59" s="351"/>
      <c r="R59" s="352">
        <f t="shared" si="20"/>
        <v>14412</v>
      </c>
      <c r="S59" s="353">
        <f t="shared" si="21"/>
        <v>0.007258120563768421</v>
      </c>
      <c r="T59" s="350">
        <v>6963</v>
      </c>
      <c r="U59" s="351">
        <v>7040</v>
      </c>
      <c r="V59" s="352"/>
      <c r="W59" s="351"/>
      <c r="X59" s="352">
        <f t="shared" si="22"/>
        <v>14003</v>
      </c>
      <c r="Y59" s="355">
        <f t="shared" si="23"/>
        <v>0.029208026851389013</v>
      </c>
    </row>
    <row r="60" spans="1:25" ht="19.5" customHeight="1">
      <c r="A60" s="349" t="s">
        <v>323</v>
      </c>
      <c r="B60" s="350">
        <v>2504</v>
      </c>
      <c r="C60" s="351">
        <v>3557</v>
      </c>
      <c r="D60" s="352">
        <v>0</v>
      </c>
      <c r="E60" s="351">
        <v>0</v>
      </c>
      <c r="F60" s="352">
        <f aca="true" t="shared" si="24" ref="F60:F67">SUM(B60:E60)</f>
        <v>6061</v>
      </c>
      <c r="G60" s="353">
        <f aca="true" t="shared" si="25" ref="G60:G67">F60/$F$9</f>
        <v>0.0069859945850185515</v>
      </c>
      <c r="H60" s="350">
        <v>3997</v>
      </c>
      <c r="I60" s="351">
        <v>3761</v>
      </c>
      <c r="J60" s="352"/>
      <c r="K60" s="351"/>
      <c r="L60" s="352">
        <f aca="true" t="shared" si="26" ref="L60:L67">SUM(H60:K60)</f>
        <v>7758</v>
      </c>
      <c r="M60" s="354">
        <f aca="true" t="shared" si="27" ref="M60:M67">IF(ISERROR(F60/L60-1),"         /0",(F60/L60-1))</f>
        <v>-0.2187419437999485</v>
      </c>
      <c r="N60" s="350">
        <v>5689</v>
      </c>
      <c r="O60" s="351">
        <v>6670</v>
      </c>
      <c r="P60" s="352"/>
      <c r="Q60" s="351"/>
      <c r="R60" s="352">
        <f aca="true" t="shared" si="28" ref="R60:R67">SUM(N60:Q60)</f>
        <v>12359</v>
      </c>
      <c r="S60" s="353">
        <f aca="true" t="shared" si="29" ref="S60:S67">R60/$R$9</f>
        <v>0.006224195951125029</v>
      </c>
      <c r="T60" s="350">
        <v>9758</v>
      </c>
      <c r="U60" s="351">
        <v>8594</v>
      </c>
      <c r="V60" s="352"/>
      <c r="W60" s="351"/>
      <c r="X60" s="352">
        <f aca="true" t="shared" si="30" ref="X60:X67">SUM(T60:W60)</f>
        <v>18352</v>
      </c>
      <c r="Y60" s="355">
        <f aca="true" t="shared" si="31" ref="Y60:Y67">IF(ISERROR(R60/X60-1),"         /0",(R60/X60-1))</f>
        <v>-0.32655841325196167</v>
      </c>
    </row>
    <row r="61" spans="1:25" ht="19.5" customHeight="1">
      <c r="A61" s="349" t="s">
        <v>324</v>
      </c>
      <c r="B61" s="350">
        <v>2988</v>
      </c>
      <c r="C61" s="351">
        <v>2315</v>
      </c>
      <c r="D61" s="352">
        <v>0</v>
      </c>
      <c r="E61" s="351">
        <v>0</v>
      </c>
      <c r="F61" s="352">
        <f t="shared" si="24"/>
        <v>5303</v>
      </c>
      <c r="G61" s="353">
        <f t="shared" si="25"/>
        <v>0.0061123130315712555</v>
      </c>
      <c r="H61" s="350">
        <v>2603</v>
      </c>
      <c r="I61" s="351">
        <v>1775</v>
      </c>
      <c r="J61" s="352"/>
      <c r="K61" s="351"/>
      <c r="L61" s="352">
        <f t="shared" si="26"/>
        <v>4378</v>
      </c>
      <c r="M61" s="354">
        <f t="shared" si="27"/>
        <v>0.21128369118318857</v>
      </c>
      <c r="N61" s="350">
        <v>6853</v>
      </c>
      <c r="O61" s="351">
        <v>6176</v>
      </c>
      <c r="P61" s="352"/>
      <c r="Q61" s="351"/>
      <c r="R61" s="352">
        <f t="shared" si="28"/>
        <v>13029</v>
      </c>
      <c r="S61" s="353">
        <f t="shared" si="29"/>
        <v>0.006561618985938021</v>
      </c>
      <c r="T61" s="350">
        <v>5943</v>
      </c>
      <c r="U61" s="351">
        <v>4949</v>
      </c>
      <c r="V61" s="352"/>
      <c r="W61" s="351"/>
      <c r="X61" s="352">
        <f t="shared" si="30"/>
        <v>10892</v>
      </c>
      <c r="Y61" s="355">
        <f t="shared" si="31"/>
        <v>0.19619904517076758</v>
      </c>
    </row>
    <row r="62" spans="1:25" ht="19.5" customHeight="1">
      <c r="A62" s="349" t="s">
        <v>325</v>
      </c>
      <c r="B62" s="350">
        <v>1968</v>
      </c>
      <c r="C62" s="351">
        <v>2141</v>
      </c>
      <c r="D62" s="352">
        <v>0</v>
      </c>
      <c r="E62" s="351">
        <v>0</v>
      </c>
      <c r="F62" s="352">
        <f t="shared" si="24"/>
        <v>4109</v>
      </c>
      <c r="G62" s="353">
        <f t="shared" si="25"/>
        <v>0.004736091692763773</v>
      </c>
      <c r="H62" s="350">
        <v>1653</v>
      </c>
      <c r="I62" s="351">
        <v>1792</v>
      </c>
      <c r="J62" s="352"/>
      <c r="K62" s="351"/>
      <c r="L62" s="352">
        <f t="shared" si="26"/>
        <v>3445</v>
      </c>
      <c r="M62" s="354">
        <f t="shared" si="27"/>
        <v>0.19274310595065303</v>
      </c>
      <c r="N62" s="350">
        <v>4570</v>
      </c>
      <c r="O62" s="351">
        <v>4503</v>
      </c>
      <c r="P62" s="352">
        <v>0</v>
      </c>
      <c r="Q62" s="351">
        <v>0</v>
      </c>
      <c r="R62" s="352">
        <f t="shared" si="28"/>
        <v>9073</v>
      </c>
      <c r="S62" s="353">
        <f t="shared" si="29"/>
        <v>0.004569312231131757</v>
      </c>
      <c r="T62" s="350">
        <v>3488</v>
      </c>
      <c r="U62" s="351">
        <v>3916</v>
      </c>
      <c r="V62" s="352"/>
      <c r="W62" s="351"/>
      <c r="X62" s="352">
        <f t="shared" si="30"/>
        <v>7404</v>
      </c>
      <c r="Y62" s="355">
        <f t="shared" si="31"/>
        <v>0.22541869259859526</v>
      </c>
    </row>
    <row r="63" spans="1:25" ht="19.5" customHeight="1">
      <c r="A63" s="349" t="s">
        <v>326</v>
      </c>
      <c r="B63" s="350">
        <v>1475</v>
      </c>
      <c r="C63" s="351">
        <v>959</v>
      </c>
      <c r="D63" s="352">
        <v>0</v>
      </c>
      <c r="E63" s="351">
        <v>0</v>
      </c>
      <c r="F63" s="352">
        <f t="shared" si="24"/>
        <v>2434</v>
      </c>
      <c r="G63" s="353">
        <f t="shared" si="25"/>
        <v>0.0028054629301988375</v>
      </c>
      <c r="H63" s="350">
        <v>1529</v>
      </c>
      <c r="I63" s="351">
        <v>756</v>
      </c>
      <c r="J63" s="352">
        <v>3</v>
      </c>
      <c r="K63" s="351">
        <v>0</v>
      </c>
      <c r="L63" s="352">
        <f t="shared" si="26"/>
        <v>2288</v>
      </c>
      <c r="M63" s="354">
        <f t="shared" si="27"/>
        <v>0.06381118881118875</v>
      </c>
      <c r="N63" s="350">
        <v>4249</v>
      </c>
      <c r="O63" s="351">
        <v>2172</v>
      </c>
      <c r="P63" s="352">
        <v>13</v>
      </c>
      <c r="Q63" s="351"/>
      <c r="R63" s="352">
        <f t="shared" si="28"/>
        <v>6434</v>
      </c>
      <c r="S63" s="353">
        <f t="shared" si="29"/>
        <v>0.0032402683671444643</v>
      </c>
      <c r="T63" s="350">
        <v>3651</v>
      </c>
      <c r="U63" s="351">
        <v>1704</v>
      </c>
      <c r="V63" s="352">
        <v>9</v>
      </c>
      <c r="W63" s="351">
        <v>0</v>
      </c>
      <c r="X63" s="352">
        <f t="shared" si="30"/>
        <v>5364</v>
      </c>
      <c r="Y63" s="355">
        <f t="shared" si="31"/>
        <v>0.19947800149142436</v>
      </c>
    </row>
    <row r="64" spans="1:25" ht="19.5" customHeight="1">
      <c r="A64" s="349" t="s">
        <v>327</v>
      </c>
      <c r="B64" s="350">
        <v>628</v>
      </c>
      <c r="C64" s="351">
        <v>593</v>
      </c>
      <c r="D64" s="352">
        <v>0</v>
      </c>
      <c r="E64" s="351">
        <v>0</v>
      </c>
      <c r="F64" s="352">
        <f t="shared" si="24"/>
        <v>1221</v>
      </c>
      <c r="G64" s="353">
        <f t="shared" si="25"/>
        <v>0.0014073419218458424</v>
      </c>
      <c r="H64" s="350"/>
      <c r="I64" s="351"/>
      <c r="J64" s="352"/>
      <c r="K64" s="351"/>
      <c r="L64" s="352">
        <f t="shared" si="26"/>
        <v>0</v>
      </c>
      <c r="M64" s="354" t="str">
        <f t="shared" si="27"/>
        <v>         /0</v>
      </c>
      <c r="N64" s="350">
        <v>1190</v>
      </c>
      <c r="O64" s="351">
        <v>1268</v>
      </c>
      <c r="P64" s="352"/>
      <c r="Q64" s="351"/>
      <c r="R64" s="352">
        <f t="shared" si="28"/>
        <v>2458</v>
      </c>
      <c r="S64" s="353">
        <f t="shared" si="29"/>
        <v>0.0012378892829407978</v>
      </c>
      <c r="T64" s="350"/>
      <c r="U64" s="351"/>
      <c r="V64" s="352"/>
      <c r="W64" s="351"/>
      <c r="X64" s="352">
        <f t="shared" si="30"/>
        <v>0</v>
      </c>
      <c r="Y64" s="355" t="str">
        <f t="shared" si="31"/>
        <v>         /0</v>
      </c>
    </row>
    <row r="65" spans="1:25" ht="19.5" customHeight="1">
      <c r="A65" s="349" t="s">
        <v>328</v>
      </c>
      <c r="B65" s="350">
        <v>670</v>
      </c>
      <c r="C65" s="351">
        <v>494</v>
      </c>
      <c r="D65" s="352">
        <v>0</v>
      </c>
      <c r="E65" s="351">
        <v>0</v>
      </c>
      <c r="F65" s="352">
        <f>SUM(B65:E65)</f>
        <v>1164</v>
      </c>
      <c r="G65" s="353">
        <f>F65/$F$9</f>
        <v>0.0013416429132093043</v>
      </c>
      <c r="H65" s="350">
        <v>990</v>
      </c>
      <c r="I65" s="351">
        <v>521</v>
      </c>
      <c r="J65" s="352"/>
      <c r="K65" s="351"/>
      <c r="L65" s="352">
        <f>SUM(H65:K65)</f>
        <v>1511</v>
      </c>
      <c r="M65" s="354">
        <f>IF(ISERROR(F65/L65-1),"         /0",(F65/L65-1))</f>
        <v>-0.22964923891462607</v>
      </c>
      <c r="N65" s="350">
        <v>1796</v>
      </c>
      <c r="O65" s="351">
        <v>1169</v>
      </c>
      <c r="P65" s="352"/>
      <c r="Q65" s="351"/>
      <c r="R65" s="352">
        <f>SUM(N65:Q65)</f>
        <v>2965</v>
      </c>
      <c r="S65" s="353">
        <f>R65/$R$9</f>
        <v>0.0014932228331649576</v>
      </c>
      <c r="T65" s="350">
        <v>2122</v>
      </c>
      <c r="U65" s="351">
        <v>1130</v>
      </c>
      <c r="V65" s="352"/>
      <c r="W65" s="351"/>
      <c r="X65" s="352">
        <f>SUM(T65:W65)</f>
        <v>3252</v>
      </c>
      <c r="Y65" s="355">
        <f>IF(ISERROR(R65/X65-1),"         /0",(R65/X65-1))</f>
        <v>-0.08825338253382531</v>
      </c>
    </row>
    <row r="66" spans="1:25" ht="19.5" customHeight="1">
      <c r="A66" s="349" t="s">
        <v>329</v>
      </c>
      <c r="B66" s="350">
        <v>552</v>
      </c>
      <c r="C66" s="351">
        <v>511</v>
      </c>
      <c r="D66" s="352">
        <v>0</v>
      </c>
      <c r="E66" s="351">
        <v>0</v>
      </c>
      <c r="F66" s="352">
        <f>SUM(B66:E66)</f>
        <v>1063</v>
      </c>
      <c r="G66" s="353">
        <f>F66/$F$9</f>
        <v>0.0012252288803621053</v>
      </c>
      <c r="H66" s="350">
        <v>582</v>
      </c>
      <c r="I66" s="351">
        <v>426</v>
      </c>
      <c r="J66" s="352"/>
      <c r="K66" s="351"/>
      <c r="L66" s="352">
        <f>SUM(H66:K66)</f>
        <v>1008</v>
      </c>
      <c r="M66" s="354">
        <f>IF(ISERROR(F66/L66-1),"         /0",(F66/L66-1))</f>
        <v>0.05456349206349209</v>
      </c>
      <c r="N66" s="350">
        <v>1253</v>
      </c>
      <c r="O66" s="351">
        <v>1086</v>
      </c>
      <c r="P66" s="352">
        <v>6</v>
      </c>
      <c r="Q66" s="351"/>
      <c r="R66" s="352">
        <f>SUM(N66:Q66)</f>
        <v>2345</v>
      </c>
      <c r="S66" s="353">
        <f>R66/$R$9</f>
        <v>0.0011809806218454723</v>
      </c>
      <c r="T66" s="350">
        <v>1236</v>
      </c>
      <c r="U66" s="351">
        <v>906</v>
      </c>
      <c r="V66" s="352">
        <v>6</v>
      </c>
      <c r="W66" s="351"/>
      <c r="X66" s="352">
        <f>SUM(T66:W66)</f>
        <v>2148</v>
      </c>
      <c r="Y66" s="355">
        <f>IF(ISERROR(R66/X66-1),"         /0",(R66/X66-1))</f>
        <v>0.09171322160148976</v>
      </c>
    </row>
    <row r="67" spans="1:25" ht="19.5" customHeight="1">
      <c r="A67" s="349" t="s">
        <v>330</v>
      </c>
      <c r="B67" s="350">
        <v>596</v>
      </c>
      <c r="C67" s="351">
        <v>261</v>
      </c>
      <c r="D67" s="352">
        <v>0</v>
      </c>
      <c r="E67" s="351">
        <v>0</v>
      </c>
      <c r="F67" s="352">
        <f t="shared" si="24"/>
        <v>857</v>
      </c>
      <c r="G67" s="353">
        <f t="shared" si="25"/>
        <v>0.0009877903579212834</v>
      </c>
      <c r="H67" s="350">
        <v>431</v>
      </c>
      <c r="I67" s="351">
        <v>329</v>
      </c>
      <c r="J67" s="352"/>
      <c r="K67" s="351"/>
      <c r="L67" s="352">
        <f t="shared" si="26"/>
        <v>760</v>
      </c>
      <c r="M67" s="354">
        <f t="shared" si="27"/>
        <v>0.12763157894736832</v>
      </c>
      <c r="N67" s="350">
        <v>1378</v>
      </c>
      <c r="O67" s="351">
        <v>594</v>
      </c>
      <c r="P67" s="352"/>
      <c r="Q67" s="351"/>
      <c r="R67" s="352">
        <f t="shared" si="28"/>
        <v>1972</v>
      </c>
      <c r="S67" s="353">
        <f t="shared" si="29"/>
        <v>0.000993131678583911</v>
      </c>
      <c r="T67" s="350">
        <v>1275</v>
      </c>
      <c r="U67" s="351">
        <v>716</v>
      </c>
      <c r="V67" s="352"/>
      <c r="W67" s="351"/>
      <c r="X67" s="352">
        <f t="shared" si="30"/>
        <v>1991</v>
      </c>
      <c r="Y67" s="355">
        <f t="shared" si="31"/>
        <v>-0.009542943244600699</v>
      </c>
    </row>
    <row r="68" spans="1:25" ht="19.5" customHeight="1">
      <c r="A68" s="349" t="s">
        <v>331</v>
      </c>
      <c r="B68" s="350">
        <v>384</v>
      </c>
      <c r="C68" s="351">
        <v>449</v>
      </c>
      <c r="D68" s="352">
        <v>1</v>
      </c>
      <c r="E68" s="351">
        <v>0</v>
      </c>
      <c r="F68" s="352">
        <f t="shared" si="16"/>
        <v>834</v>
      </c>
      <c r="G68" s="353">
        <f t="shared" si="17"/>
        <v>0.0009612802316293469</v>
      </c>
      <c r="H68" s="350">
        <v>504</v>
      </c>
      <c r="I68" s="351">
        <v>346</v>
      </c>
      <c r="J68" s="352"/>
      <c r="K68" s="351"/>
      <c r="L68" s="352">
        <f t="shared" si="18"/>
        <v>850</v>
      </c>
      <c r="M68" s="354">
        <f t="shared" si="19"/>
        <v>-0.018823529411764683</v>
      </c>
      <c r="N68" s="350">
        <v>960</v>
      </c>
      <c r="O68" s="351">
        <v>1164</v>
      </c>
      <c r="P68" s="352">
        <v>1</v>
      </c>
      <c r="Q68" s="351">
        <v>0</v>
      </c>
      <c r="R68" s="352">
        <f t="shared" si="20"/>
        <v>2125</v>
      </c>
      <c r="S68" s="353">
        <f t="shared" si="21"/>
        <v>0.001070184998474042</v>
      </c>
      <c r="T68" s="350">
        <v>848</v>
      </c>
      <c r="U68" s="351">
        <v>973</v>
      </c>
      <c r="V68" s="352"/>
      <c r="W68" s="351"/>
      <c r="X68" s="352">
        <f t="shared" si="22"/>
        <v>1821</v>
      </c>
      <c r="Y68" s="355">
        <f t="shared" si="23"/>
        <v>0.1669412410763318</v>
      </c>
    </row>
    <row r="69" spans="1:25" ht="19.5" customHeight="1" thickBot="1">
      <c r="A69" s="349" t="s">
        <v>257</v>
      </c>
      <c r="B69" s="350">
        <v>20356</v>
      </c>
      <c r="C69" s="351">
        <v>18429</v>
      </c>
      <c r="D69" s="352">
        <v>7</v>
      </c>
      <c r="E69" s="351">
        <v>0</v>
      </c>
      <c r="F69" s="352">
        <f t="shared" si="16"/>
        <v>38792</v>
      </c>
      <c r="G69" s="353">
        <f t="shared" si="17"/>
        <v>0.0447122095268173</v>
      </c>
      <c r="H69" s="350">
        <v>19047</v>
      </c>
      <c r="I69" s="351">
        <v>14662</v>
      </c>
      <c r="J69" s="352">
        <v>24</v>
      </c>
      <c r="K69" s="351">
        <v>27</v>
      </c>
      <c r="L69" s="352">
        <f t="shared" si="18"/>
        <v>33760</v>
      </c>
      <c r="M69" s="354">
        <f t="shared" si="19"/>
        <v>0.1490521327014218</v>
      </c>
      <c r="N69" s="350">
        <v>45954</v>
      </c>
      <c r="O69" s="351">
        <v>41309</v>
      </c>
      <c r="P69" s="352">
        <v>18</v>
      </c>
      <c r="Q69" s="351">
        <v>0</v>
      </c>
      <c r="R69" s="352">
        <f t="shared" si="20"/>
        <v>87281</v>
      </c>
      <c r="S69" s="353">
        <f t="shared" si="21"/>
        <v>0.04395614910673547</v>
      </c>
      <c r="T69" s="350">
        <v>42345</v>
      </c>
      <c r="U69" s="351">
        <v>33617</v>
      </c>
      <c r="V69" s="352">
        <v>40</v>
      </c>
      <c r="W69" s="351">
        <v>27</v>
      </c>
      <c r="X69" s="352">
        <f t="shared" si="22"/>
        <v>76029</v>
      </c>
      <c r="Y69" s="355">
        <f t="shared" si="23"/>
        <v>0.14799615936024413</v>
      </c>
    </row>
    <row r="70" spans="1:25" s="145" customFormat="1" ht="19.5" customHeight="1">
      <c r="A70" s="152" t="s">
        <v>53</v>
      </c>
      <c r="B70" s="149">
        <f>SUM(B71:B90)</f>
        <v>128540</v>
      </c>
      <c r="C70" s="148">
        <f>SUM(C71:C90)</f>
        <v>129557</v>
      </c>
      <c r="D70" s="147">
        <f>SUM(D71:D90)</f>
        <v>42</v>
      </c>
      <c r="E70" s="148">
        <f>SUM(E71:E90)</f>
        <v>38</v>
      </c>
      <c r="F70" s="147">
        <f t="shared" si="16"/>
        <v>258177</v>
      </c>
      <c r="G70" s="150">
        <f t="shared" si="17"/>
        <v>0.2975784728553596</v>
      </c>
      <c r="H70" s="149">
        <f>SUM(H71:H90)</f>
        <v>122652</v>
      </c>
      <c r="I70" s="148">
        <f>SUM(I71:I90)</f>
        <v>112268</v>
      </c>
      <c r="J70" s="147">
        <f>SUM(J71:J90)</f>
        <v>742</v>
      </c>
      <c r="K70" s="148">
        <f>SUM(K71:K90)</f>
        <v>817</v>
      </c>
      <c r="L70" s="147">
        <f t="shared" si="18"/>
        <v>236479</v>
      </c>
      <c r="M70" s="151">
        <f t="shared" si="19"/>
        <v>0.09175444754079654</v>
      </c>
      <c r="N70" s="149">
        <f>SUM(N71:N90)</f>
        <v>309353</v>
      </c>
      <c r="O70" s="148">
        <f>SUM(O71:O90)</f>
        <v>297796</v>
      </c>
      <c r="P70" s="147">
        <f>SUM(P71:P90)</f>
        <v>986</v>
      </c>
      <c r="Q70" s="148">
        <f>SUM(Q71:Q90)</f>
        <v>1095</v>
      </c>
      <c r="R70" s="147">
        <f t="shared" si="20"/>
        <v>609230</v>
      </c>
      <c r="S70" s="150">
        <f t="shared" si="21"/>
        <v>0.3068182619389838</v>
      </c>
      <c r="T70" s="149">
        <f>SUM(T71:T90)</f>
        <v>286937</v>
      </c>
      <c r="U70" s="148">
        <f>SUM(U71:U90)</f>
        <v>264488</v>
      </c>
      <c r="V70" s="147">
        <f>SUM(V71:V90)</f>
        <v>3220</v>
      </c>
      <c r="W70" s="148">
        <f>SUM(W71:W90)</f>
        <v>3603</v>
      </c>
      <c r="X70" s="147">
        <f t="shared" si="22"/>
        <v>558248</v>
      </c>
      <c r="Y70" s="146">
        <f t="shared" si="23"/>
        <v>0.09132500250784603</v>
      </c>
    </row>
    <row r="71" spans="1:25" s="137" customFormat="1" ht="19.5" customHeight="1">
      <c r="A71" s="342" t="s">
        <v>332</v>
      </c>
      <c r="B71" s="343">
        <v>27703</v>
      </c>
      <c r="C71" s="344">
        <v>27914</v>
      </c>
      <c r="D71" s="345">
        <v>1</v>
      </c>
      <c r="E71" s="344">
        <v>1</v>
      </c>
      <c r="F71" s="345">
        <f t="shared" si="16"/>
        <v>55619</v>
      </c>
      <c r="G71" s="346">
        <f t="shared" si="17"/>
        <v>0.06410724844483531</v>
      </c>
      <c r="H71" s="343">
        <v>26129</v>
      </c>
      <c r="I71" s="344">
        <v>23749</v>
      </c>
      <c r="J71" s="345">
        <v>725</v>
      </c>
      <c r="K71" s="344">
        <v>800</v>
      </c>
      <c r="L71" s="345">
        <f t="shared" si="18"/>
        <v>51403</v>
      </c>
      <c r="M71" s="347">
        <f t="shared" si="19"/>
        <v>0.08201855922806067</v>
      </c>
      <c r="N71" s="343">
        <v>62466</v>
      </c>
      <c r="O71" s="344">
        <v>59604</v>
      </c>
      <c r="P71" s="345">
        <v>675</v>
      </c>
      <c r="Q71" s="344">
        <v>781</v>
      </c>
      <c r="R71" s="345">
        <f t="shared" si="20"/>
        <v>123526</v>
      </c>
      <c r="S71" s="346">
        <f t="shared" si="21"/>
        <v>0.0622097280571786</v>
      </c>
      <c r="T71" s="363">
        <v>59595</v>
      </c>
      <c r="U71" s="344">
        <v>55373</v>
      </c>
      <c r="V71" s="345">
        <v>2596</v>
      </c>
      <c r="W71" s="344">
        <v>2804</v>
      </c>
      <c r="X71" s="345">
        <f t="shared" si="22"/>
        <v>120368</v>
      </c>
      <c r="Y71" s="348">
        <f t="shared" si="23"/>
        <v>0.026236208959191876</v>
      </c>
    </row>
    <row r="72" spans="1:25" s="137" customFormat="1" ht="19.5" customHeight="1">
      <c r="A72" s="349" t="s">
        <v>333</v>
      </c>
      <c r="B72" s="350">
        <v>16422</v>
      </c>
      <c r="C72" s="351">
        <v>16035</v>
      </c>
      <c r="D72" s="352">
        <v>0</v>
      </c>
      <c r="E72" s="351">
        <v>0</v>
      </c>
      <c r="F72" s="352">
        <f t="shared" si="16"/>
        <v>32457</v>
      </c>
      <c r="G72" s="353">
        <f t="shared" si="17"/>
        <v>0.03741039865466872</v>
      </c>
      <c r="H72" s="350">
        <v>15175</v>
      </c>
      <c r="I72" s="351">
        <v>14237</v>
      </c>
      <c r="J72" s="352"/>
      <c r="K72" s="351"/>
      <c r="L72" s="352">
        <f t="shared" si="18"/>
        <v>29412</v>
      </c>
      <c r="M72" s="354">
        <f t="shared" si="19"/>
        <v>0.1035291717666258</v>
      </c>
      <c r="N72" s="350">
        <v>37523</v>
      </c>
      <c r="O72" s="351">
        <v>37383</v>
      </c>
      <c r="P72" s="352">
        <v>0</v>
      </c>
      <c r="Q72" s="351">
        <v>0</v>
      </c>
      <c r="R72" s="352">
        <f t="shared" si="20"/>
        <v>74906</v>
      </c>
      <c r="S72" s="353">
        <f t="shared" si="21"/>
        <v>0.03772389529209252</v>
      </c>
      <c r="T72" s="364">
        <v>34096</v>
      </c>
      <c r="U72" s="351">
        <v>33533</v>
      </c>
      <c r="V72" s="352"/>
      <c r="W72" s="351"/>
      <c r="X72" s="352">
        <f t="shared" si="22"/>
        <v>67629</v>
      </c>
      <c r="Y72" s="355">
        <f t="shared" si="23"/>
        <v>0.10760176847210512</v>
      </c>
    </row>
    <row r="73" spans="1:25" s="137" customFormat="1" ht="19.5" customHeight="1">
      <c r="A73" s="349" t="s">
        <v>334</v>
      </c>
      <c r="B73" s="350">
        <v>12748</v>
      </c>
      <c r="C73" s="351">
        <v>13171</v>
      </c>
      <c r="D73" s="352">
        <v>0</v>
      </c>
      <c r="E73" s="351">
        <v>0</v>
      </c>
      <c r="F73" s="352">
        <f t="shared" si="16"/>
        <v>25919</v>
      </c>
      <c r="G73" s="353">
        <f t="shared" si="17"/>
        <v>0.02987460710263914</v>
      </c>
      <c r="H73" s="350">
        <v>13290</v>
      </c>
      <c r="I73" s="351">
        <v>11902</v>
      </c>
      <c r="J73" s="352">
        <v>2</v>
      </c>
      <c r="K73" s="351">
        <v>10</v>
      </c>
      <c r="L73" s="352">
        <f t="shared" si="18"/>
        <v>25204</v>
      </c>
      <c r="M73" s="354">
        <f t="shared" si="19"/>
        <v>0.02836851293445486</v>
      </c>
      <c r="N73" s="350">
        <v>32512</v>
      </c>
      <c r="O73" s="351">
        <v>31595</v>
      </c>
      <c r="P73" s="352">
        <v>3</v>
      </c>
      <c r="Q73" s="351">
        <v>4</v>
      </c>
      <c r="R73" s="352">
        <f t="shared" si="20"/>
        <v>64114</v>
      </c>
      <c r="S73" s="353">
        <f t="shared" si="21"/>
        <v>0.03228886634925399</v>
      </c>
      <c r="T73" s="364">
        <v>32961</v>
      </c>
      <c r="U73" s="351">
        <v>29461</v>
      </c>
      <c r="V73" s="352">
        <v>181</v>
      </c>
      <c r="W73" s="351">
        <v>241</v>
      </c>
      <c r="X73" s="352">
        <f t="shared" si="22"/>
        <v>62844</v>
      </c>
      <c r="Y73" s="355">
        <f t="shared" si="23"/>
        <v>0.020208770924829755</v>
      </c>
    </row>
    <row r="74" spans="1:25" s="137" customFormat="1" ht="19.5" customHeight="1">
      <c r="A74" s="349" t="s">
        <v>335</v>
      </c>
      <c r="B74" s="350">
        <v>8865</v>
      </c>
      <c r="C74" s="351">
        <v>10845</v>
      </c>
      <c r="D74" s="352">
        <v>0</v>
      </c>
      <c r="E74" s="351">
        <v>0</v>
      </c>
      <c r="F74" s="352">
        <f t="shared" si="16"/>
        <v>19710</v>
      </c>
      <c r="G74" s="353">
        <f t="shared" si="17"/>
        <v>0.022718025618002912</v>
      </c>
      <c r="H74" s="350">
        <v>6488</v>
      </c>
      <c r="I74" s="351">
        <v>7002</v>
      </c>
      <c r="J74" s="352"/>
      <c r="K74" s="351"/>
      <c r="L74" s="352">
        <f t="shared" si="18"/>
        <v>13490</v>
      </c>
      <c r="M74" s="354">
        <f t="shared" si="19"/>
        <v>0.4610822831727206</v>
      </c>
      <c r="N74" s="350">
        <v>24602</v>
      </c>
      <c r="O74" s="351">
        <v>28378</v>
      </c>
      <c r="P74" s="352"/>
      <c r="Q74" s="351"/>
      <c r="R74" s="352">
        <f t="shared" si="20"/>
        <v>52980</v>
      </c>
      <c r="S74" s="353">
        <f t="shared" si="21"/>
        <v>0.026681600573719884</v>
      </c>
      <c r="T74" s="364">
        <v>17557</v>
      </c>
      <c r="U74" s="351">
        <v>19331</v>
      </c>
      <c r="V74" s="352"/>
      <c r="W74" s="351"/>
      <c r="X74" s="352">
        <f t="shared" si="22"/>
        <v>36888</v>
      </c>
      <c r="Y74" s="355">
        <f t="shared" si="23"/>
        <v>0.43623942745608324</v>
      </c>
    </row>
    <row r="75" spans="1:25" s="137" customFormat="1" ht="19.5" customHeight="1">
      <c r="A75" s="349" t="s">
        <v>336</v>
      </c>
      <c r="B75" s="350">
        <v>6997</v>
      </c>
      <c r="C75" s="351">
        <v>6927</v>
      </c>
      <c r="D75" s="352">
        <v>0</v>
      </c>
      <c r="E75" s="351">
        <v>0</v>
      </c>
      <c r="F75" s="352">
        <f>SUM(B75:E75)</f>
        <v>13924</v>
      </c>
      <c r="G75" s="353">
        <f>F75/$F$9</f>
        <v>0.016048999934300992</v>
      </c>
      <c r="H75" s="350">
        <v>8695</v>
      </c>
      <c r="I75" s="351">
        <v>6852</v>
      </c>
      <c r="J75" s="352"/>
      <c r="K75" s="351"/>
      <c r="L75" s="352">
        <f>SUM(H75:K75)</f>
        <v>15547</v>
      </c>
      <c r="M75" s="354">
        <f>IF(ISERROR(F75/L75-1),"         /0",(F75/L75-1))</f>
        <v>-0.10439313050749344</v>
      </c>
      <c r="N75" s="350">
        <v>17970</v>
      </c>
      <c r="O75" s="351">
        <v>16422</v>
      </c>
      <c r="P75" s="352">
        <v>136</v>
      </c>
      <c r="Q75" s="351">
        <v>235</v>
      </c>
      <c r="R75" s="352">
        <f>SUM(N75:Q75)</f>
        <v>34763</v>
      </c>
      <c r="S75" s="353">
        <f>R75/$R$9</f>
        <v>0.01750721934209559</v>
      </c>
      <c r="T75" s="364">
        <v>20104</v>
      </c>
      <c r="U75" s="351">
        <v>15828</v>
      </c>
      <c r="V75" s="352">
        <v>270</v>
      </c>
      <c r="W75" s="351">
        <v>411</v>
      </c>
      <c r="X75" s="352">
        <f>SUM(T75:W75)</f>
        <v>36613</v>
      </c>
      <c r="Y75" s="355">
        <f>IF(ISERROR(R75/X75-1),"         /0",(R75/X75-1))</f>
        <v>-0.050528500805724796</v>
      </c>
    </row>
    <row r="76" spans="1:25" s="137" customFormat="1" ht="19.5" customHeight="1">
      <c r="A76" s="349" t="s">
        <v>337</v>
      </c>
      <c r="B76" s="350">
        <v>5740</v>
      </c>
      <c r="C76" s="351">
        <v>5535</v>
      </c>
      <c r="D76" s="352">
        <v>0</v>
      </c>
      <c r="E76" s="351">
        <v>0</v>
      </c>
      <c r="F76" s="352">
        <f t="shared" si="16"/>
        <v>11275</v>
      </c>
      <c r="G76" s="353">
        <f t="shared" si="17"/>
        <v>0.012995724953981878</v>
      </c>
      <c r="H76" s="350">
        <v>5400</v>
      </c>
      <c r="I76" s="351">
        <v>5235</v>
      </c>
      <c r="J76" s="352">
        <v>2</v>
      </c>
      <c r="K76" s="351">
        <v>0</v>
      </c>
      <c r="L76" s="352">
        <f t="shared" si="18"/>
        <v>10637</v>
      </c>
      <c r="M76" s="354">
        <f t="shared" si="19"/>
        <v>0.05997931747673224</v>
      </c>
      <c r="N76" s="350">
        <v>13222</v>
      </c>
      <c r="O76" s="351">
        <v>11895</v>
      </c>
      <c r="P76" s="352"/>
      <c r="Q76" s="351"/>
      <c r="R76" s="352">
        <f t="shared" si="20"/>
        <v>25117</v>
      </c>
      <c r="S76" s="353">
        <f t="shared" si="21"/>
        <v>0.012649334873728242</v>
      </c>
      <c r="T76" s="364">
        <v>12004</v>
      </c>
      <c r="U76" s="351">
        <v>10296</v>
      </c>
      <c r="V76" s="352">
        <v>28</v>
      </c>
      <c r="W76" s="351">
        <v>0</v>
      </c>
      <c r="X76" s="352">
        <f t="shared" si="22"/>
        <v>22328</v>
      </c>
      <c r="Y76" s="355">
        <f t="shared" si="23"/>
        <v>0.12491042637047656</v>
      </c>
    </row>
    <row r="77" spans="1:25" s="137" customFormat="1" ht="19.5" customHeight="1">
      <c r="A77" s="349" t="s">
        <v>338</v>
      </c>
      <c r="B77" s="350">
        <v>5461</v>
      </c>
      <c r="C77" s="351">
        <v>4972</v>
      </c>
      <c r="D77" s="352">
        <v>0</v>
      </c>
      <c r="E77" s="351">
        <v>0</v>
      </c>
      <c r="F77" s="352">
        <f>SUM(B77:E77)</f>
        <v>10433</v>
      </c>
      <c r="G77" s="353">
        <f>F77/$F$9</f>
        <v>0.012025223808859684</v>
      </c>
      <c r="H77" s="350">
        <v>5525</v>
      </c>
      <c r="I77" s="351">
        <v>4468</v>
      </c>
      <c r="J77" s="352"/>
      <c r="K77" s="351"/>
      <c r="L77" s="352">
        <f>SUM(H77:K77)</f>
        <v>9993</v>
      </c>
      <c r="M77" s="354">
        <f>IF(ISERROR(F77/L77-1),"         /0",(F77/L77-1))</f>
        <v>0.04403082157510263</v>
      </c>
      <c r="N77" s="350">
        <v>13307</v>
      </c>
      <c r="O77" s="351">
        <v>11395</v>
      </c>
      <c r="P77" s="352"/>
      <c r="Q77" s="351"/>
      <c r="R77" s="352">
        <f>SUM(N77:Q77)</f>
        <v>24702</v>
      </c>
      <c r="S77" s="353">
        <f>R77/$R$9</f>
        <v>0.012440334038732135</v>
      </c>
      <c r="T77" s="364">
        <v>11833</v>
      </c>
      <c r="U77" s="351">
        <v>9432</v>
      </c>
      <c r="V77" s="352"/>
      <c r="W77" s="351"/>
      <c r="X77" s="352">
        <f>SUM(T77:W77)</f>
        <v>21265</v>
      </c>
      <c r="Y77" s="355">
        <f>IF(ISERROR(R77/X77-1),"         /0",(R77/X77-1))</f>
        <v>0.16162708676228554</v>
      </c>
    </row>
    <row r="78" spans="1:25" s="137" customFormat="1" ht="19.5" customHeight="1">
      <c r="A78" s="349" t="s">
        <v>339</v>
      </c>
      <c r="B78" s="350">
        <v>4080</v>
      </c>
      <c r="C78" s="351">
        <v>4114</v>
      </c>
      <c r="D78" s="352">
        <v>0</v>
      </c>
      <c r="E78" s="351">
        <v>0</v>
      </c>
      <c r="F78" s="352">
        <f>SUM(B78:E78)</f>
        <v>8194</v>
      </c>
      <c r="G78" s="353">
        <f>F78/$F$9</f>
        <v>0.009444520645049003</v>
      </c>
      <c r="H78" s="350">
        <v>2969</v>
      </c>
      <c r="I78" s="351">
        <v>3207</v>
      </c>
      <c r="J78" s="352"/>
      <c r="K78" s="351"/>
      <c r="L78" s="352">
        <f>SUM(H78:K78)</f>
        <v>6176</v>
      </c>
      <c r="M78" s="354">
        <f>IF(ISERROR(F78/L78-1),"         /0",(F78/L78-1))</f>
        <v>0.3267487046632125</v>
      </c>
      <c r="N78" s="350">
        <v>8064</v>
      </c>
      <c r="O78" s="351">
        <v>8006</v>
      </c>
      <c r="P78" s="352"/>
      <c r="Q78" s="351">
        <v>0</v>
      </c>
      <c r="R78" s="352">
        <f>SUM(N78:Q78)</f>
        <v>16070</v>
      </c>
      <c r="S78" s="353">
        <f>R78/$R$9</f>
        <v>0.008093116670813109</v>
      </c>
      <c r="T78" s="364">
        <v>6090</v>
      </c>
      <c r="U78" s="351">
        <v>6084</v>
      </c>
      <c r="V78" s="352"/>
      <c r="W78" s="351"/>
      <c r="X78" s="352">
        <f>SUM(T78:W78)</f>
        <v>12174</v>
      </c>
      <c r="Y78" s="355">
        <f>IF(ISERROR(R78/X78-1),"         /0",(R78/X78-1))</f>
        <v>0.3200262855265319</v>
      </c>
    </row>
    <row r="79" spans="1:25" s="137" customFormat="1" ht="19.5" customHeight="1">
      <c r="A79" s="349" t="s">
        <v>340</v>
      </c>
      <c r="B79" s="350">
        <v>3746</v>
      </c>
      <c r="C79" s="351">
        <v>4201</v>
      </c>
      <c r="D79" s="352">
        <v>0</v>
      </c>
      <c r="E79" s="351">
        <v>0</v>
      </c>
      <c r="F79" s="352">
        <f>SUM(B79:E79)</f>
        <v>7947</v>
      </c>
      <c r="G79" s="353">
        <f>F79/$F$9</f>
        <v>0.009159824940957339</v>
      </c>
      <c r="H79" s="350">
        <v>4565</v>
      </c>
      <c r="I79" s="351">
        <v>3660</v>
      </c>
      <c r="J79" s="352">
        <v>3</v>
      </c>
      <c r="K79" s="351"/>
      <c r="L79" s="352">
        <f>SUM(H79:K79)</f>
        <v>8228</v>
      </c>
      <c r="M79" s="354">
        <f>IF(ISERROR(F79/L79-1),"         /0",(F79/L79-1))</f>
        <v>-0.0341516771998055</v>
      </c>
      <c r="N79" s="350">
        <v>8910</v>
      </c>
      <c r="O79" s="351">
        <v>8985</v>
      </c>
      <c r="P79" s="352"/>
      <c r="Q79" s="351"/>
      <c r="R79" s="352">
        <f>SUM(N79:Q79)</f>
        <v>17895</v>
      </c>
      <c r="S79" s="353">
        <f>R79/$R$9</f>
        <v>0.00901221672832611</v>
      </c>
      <c r="T79" s="364">
        <v>9550</v>
      </c>
      <c r="U79" s="351">
        <v>8370</v>
      </c>
      <c r="V79" s="352">
        <v>3</v>
      </c>
      <c r="W79" s="351"/>
      <c r="X79" s="352">
        <f>SUM(T79:W79)</f>
        <v>17923</v>
      </c>
      <c r="Y79" s="355">
        <f>IF(ISERROR(R79/X79-1),"         /0",(R79/X79-1))</f>
        <v>-0.0015622384645427312</v>
      </c>
    </row>
    <row r="80" spans="1:25" s="137" customFormat="1" ht="19.5" customHeight="1">
      <c r="A80" s="349" t="s">
        <v>341</v>
      </c>
      <c r="B80" s="350">
        <v>2874</v>
      </c>
      <c r="C80" s="351">
        <v>2927</v>
      </c>
      <c r="D80" s="352">
        <v>0</v>
      </c>
      <c r="E80" s="351">
        <v>0</v>
      </c>
      <c r="F80" s="352">
        <f aca="true" t="shared" si="32" ref="F80:F86">SUM(B80:E80)</f>
        <v>5801</v>
      </c>
      <c r="G80" s="353">
        <f aca="true" t="shared" si="33" ref="G80:G86">F80/$F$9</f>
        <v>0.006686314896501009</v>
      </c>
      <c r="H80" s="350">
        <v>2301</v>
      </c>
      <c r="I80" s="351">
        <v>2243</v>
      </c>
      <c r="J80" s="352"/>
      <c r="K80" s="351"/>
      <c r="L80" s="352">
        <f aca="true" t="shared" si="34" ref="L80:L86">SUM(H80:K80)</f>
        <v>4544</v>
      </c>
      <c r="M80" s="354">
        <f aca="true" t="shared" si="35" ref="M80:M86">IF(ISERROR(F80/L80-1),"         /0",(F80/L80-1))</f>
        <v>0.2766285211267605</v>
      </c>
      <c r="N80" s="350">
        <v>5887</v>
      </c>
      <c r="O80" s="351">
        <v>5756</v>
      </c>
      <c r="P80" s="352"/>
      <c r="Q80" s="351">
        <v>3</v>
      </c>
      <c r="R80" s="352">
        <f aca="true" t="shared" si="36" ref="R80:R86">SUM(N80:Q80)</f>
        <v>11646</v>
      </c>
      <c r="S80" s="353">
        <f aca="true" t="shared" si="37" ref="S80:S86">R80/$R$9</f>
        <v>0.005865117408107621</v>
      </c>
      <c r="T80" s="364">
        <v>4496</v>
      </c>
      <c r="U80" s="351">
        <v>4350</v>
      </c>
      <c r="V80" s="352"/>
      <c r="W80" s="351"/>
      <c r="X80" s="352">
        <f aca="true" t="shared" si="38" ref="X80:X86">SUM(T80:W80)</f>
        <v>8846</v>
      </c>
      <c r="Y80" s="355">
        <f aca="true" t="shared" si="39" ref="Y80:Y86">IF(ISERROR(R80/X80-1),"         /0",(R80/X80-1))</f>
        <v>0.31652724395206877</v>
      </c>
    </row>
    <row r="81" spans="1:25" s="137" customFormat="1" ht="19.5" customHeight="1">
      <c r="A81" s="349" t="s">
        <v>342</v>
      </c>
      <c r="B81" s="350">
        <v>2462</v>
      </c>
      <c r="C81" s="351">
        <v>2156</v>
      </c>
      <c r="D81" s="352">
        <v>0</v>
      </c>
      <c r="E81" s="351">
        <v>0</v>
      </c>
      <c r="F81" s="352">
        <f t="shared" si="32"/>
        <v>4618</v>
      </c>
      <c r="G81" s="353">
        <f t="shared" si="33"/>
        <v>0.005322772313746192</v>
      </c>
      <c r="H81" s="350">
        <v>3367</v>
      </c>
      <c r="I81" s="351">
        <v>2446</v>
      </c>
      <c r="J81" s="352"/>
      <c r="K81" s="351"/>
      <c r="L81" s="352">
        <f t="shared" si="34"/>
        <v>5813</v>
      </c>
      <c r="M81" s="354">
        <f t="shared" si="35"/>
        <v>-0.20557371408911063</v>
      </c>
      <c r="N81" s="350">
        <v>6735</v>
      </c>
      <c r="O81" s="351">
        <v>5839</v>
      </c>
      <c r="P81" s="352"/>
      <c r="Q81" s="351"/>
      <c r="R81" s="352">
        <f t="shared" si="36"/>
        <v>12574</v>
      </c>
      <c r="S81" s="353">
        <f t="shared" si="37"/>
        <v>0.006332473492147109</v>
      </c>
      <c r="T81" s="364">
        <v>8099</v>
      </c>
      <c r="U81" s="351">
        <v>6261</v>
      </c>
      <c r="V81" s="352">
        <v>2</v>
      </c>
      <c r="W81" s="351"/>
      <c r="X81" s="352">
        <f t="shared" si="38"/>
        <v>14362</v>
      </c>
      <c r="Y81" s="355">
        <f t="shared" si="39"/>
        <v>-0.12449519565520117</v>
      </c>
    </row>
    <row r="82" spans="1:25" s="137" customFormat="1" ht="19.5" customHeight="1">
      <c r="A82" s="349" t="s">
        <v>343</v>
      </c>
      <c r="B82" s="350">
        <v>2414</v>
      </c>
      <c r="C82" s="351">
        <v>2136</v>
      </c>
      <c r="D82" s="352">
        <v>0</v>
      </c>
      <c r="E82" s="351">
        <v>0</v>
      </c>
      <c r="F82" s="352">
        <f>SUM(B82:E82)</f>
        <v>4550</v>
      </c>
      <c r="G82" s="353">
        <f>F82/$F$9</f>
        <v>0.0052443945490569886</v>
      </c>
      <c r="H82" s="350">
        <v>2258</v>
      </c>
      <c r="I82" s="351">
        <v>2294</v>
      </c>
      <c r="J82" s="352"/>
      <c r="K82" s="351"/>
      <c r="L82" s="352">
        <f>SUM(H82:K82)</f>
        <v>4552</v>
      </c>
      <c r="M82" s="354">
        <f>IF(ISERROR(F82/L82-1),"         /0",(F82/L82-1))</f>
        <v>-0.0004393673110720808</v>
      </c>
      <c r="N82" s="350">
        <v>6647</v>
      </c>
      <c r="O82" s="351">
        <v>6909</v>
      </c>
      <c r="P82" s="352"/>
      <c r="Q82" s="351"/>
      <c r="R82" s="352">
        <f>SUM(N82:Q82)</f>
        <v>13556</v>
      </c>
      <c r="S82" s="353">
        <f>R82/$R$9</f>
        <v>0.006827024865559583</v>
      </c>
      <c r="T82" s="364">
        <v>6318</v>
      </c>
      <c r="U82" s="351">
        <v>7562</v>
      </c>
      <c r="V82" s="352"/>
      <c r="W82" s="351"/>
      <c r="X82" s="352">
        <f>SUM(T82:W82)</f>
        <v>13880</v>
      </c>
      <c r="Y82" s="355">
        <f>IF(ISERROR(R82/X82-1),"         /0",(R82/X82-1))</f>
        <v>-0.023342939481267977</v>
      </c>
    </row>
    <row r="83" spans="1:25" s="137" customFormat="1" ht="19.5" customHeight="1">
      <c r="A83" s="349" t="s">
        <v>344</v>
      </c>
      <c r="B83" s="350">
        <v>1817</v>
      </c>
      <c r="C83" s="351">
        <v>1666</v>
      </c>
      <c r="D83" s="352">
        <v>0</v>
      </c>
      <c r="E83" s="351">
        <v>0</v>
      </c>
      <c r="F83" s="352">
        <f>SUM(B83:E83)</f>
        <v>3483</v>
      </c>
      <c r="G83" s="353">
        <f>F83/$F$9</f>
        <v>0.00401455521194846</v>
      </c>
      <c r="H83" s="350">
        <v>1761</v>
      </c>
      <c r="I83" s="351">
        <v>2256</v>
      </c>
      <c r="J83" s="352">
        <v>0</v>
      </c>
      <c r="K83" s="351">
        <v>0</v>
      </c>
      <c r="L83" s="352">
        <f>SUM(H83:K83)</f>
        <v>4017</v>
      </c>
      <c r="M83" s="354">
        <f>IF(ISERROR(F83/L83-1),"         /0",(F83/L83-1))</f>
        <v>-0.13293502613890962</v>
      </c>
      <c r="N83" s="350">
        <v>3980</v>
      </c>
      <c r="O83" s="351">
        <v>3955</v>
      </c>
      <c r="P83" s="352">
        <v>2</v>
      </c>
      <c r="Q83" s="351"/>
      <c r="R83" s="352">
        <f>SUM(N83:Q83)</f>
        <v>7937</v>
      </c>
      <c r="S83" s="353">
        <f>R83/$R$9</f>
        <v>0.003997203921359281</v>
      </c>
      <c r="T83" s="364">
        <v>3890</v>
      </c>
      <c r="U83" s="351">
        <v>5427</v>
      </c>
      <c r="V83" s="352">
        <v>0</v>
      </c>
      <c r="W83" s="351">
        <v>0</v>
      </c>
      <c r="X83" s="352">
        <f>SUM(T83:W83)</f>
        <v>9317</v>
      </c>
      <c r="Y83" s="355">
        <f>IF(ISERROR(R83/X83-1),"         /0",(R83/X83-1))</f>
        <v>-0.14811634646345395</v>
      </c>
    </row>
    <row r="84" spans="1:25" s="137" customFormat="1" ht="19.5" customHeight="1">
      <c r="A84" s="349" t="s">
        <v>345</v>
      </c>
      <c r="B84" s="350">
        <v>1676</v>
      </c>
      <c r="C84" s="351">
        <v>1658</v>
      </c>
      <c r="D84" s="352">
        <v>0</v>
      </c>
      <c r="E84" s="351">
        <v>0</v>
      </c>
      <c r="F84" s="352">
        <f>SUM(B84:E84)</f>
        <v>3334</v>
      </c>
      <c r="G84" s="353">
        <f>F84/$F$9</f>
        <v>0.003842815698144176</v>
      </c>
      <c r="H84" s="350">
        <v>1962</v>
      </c>
      <c r="I84" s="351">
        <v>1672</v>
      </c>
      <c r="J84" s="352"/>
      <c r="K84" s="351"/>
      <c r="L84" s="352">
        <f>SUM(H84:K84)</f>
        <v>3634</v>
      </c>
      <c r="M84" s="354">
        <f>IF(ISERROR(F84/L84-1),"         /0",(F84/L84-1))</f>
        <v>-0.08255365987892127</v>
      </c>
      <c r="N84" s="350">
        <v>3896</v>
      </c>
      <c r="O84" s="351">
        <v>3814</v>
      </c>
      <c r="P84" s="352"/>
      <c r="Q84" s="351"/>
      <c r="R84" s="352">
        <f>SUM(N84:Q84)</f>
        <v>7710</v>
      </c>
      <c r="S84" s="353">
        <f>R84/$R$9</f>
        <v>0.00388288298269876</v>
      </c>
      <c r="T84" s="364">
        <v>4641</v>
      </c>
      <c r="U84" s="351">
        <v>4230</v>
      </c>
      <c r="V84" s="352"/>
      <c r="W84" s="351"/>
      <c r="X84" s="352">
        <f>SUM(T84:W84)</f>
        <v>8871</v>
      </c>
      <c r="Y84" s="355">
        <f>IF(ISERROR(R84/X84-1),"         /0",(R84/X84-1))</f>
        <v>-0.13087588772404468</v>
      </c>
    </row>
    <row r="85" spans="1:25" s="137" customFormat="1" ht="19.5" customHeight="1">
      <c r="A85" s="349" t="s">
        <v>346</v>
      </c>
      <c r="B85" s="350">
        <v>1439</v>
      </c>
      <c r="C85" s="351">
        <v>1739</v>
      </c>
      <c r="D85" s="352">
        <v>0</v>
      </c>
      <c r="E85" s="351">
        <v>0</v>
      </c>
      <c r="F85" s="352">
        <f t="shared" si="32"/>
        <v>3178</v>
      </c>
      <c r="G85" s="353">
        <f t="shared" si="33"/>
        <v>0.0036630078850336508</v>
      </c>
      <c r="H85" s="350">
        <v>1165</v>
      </c>
      <c r="I85" s="351">
        <v>1267</v>
      </c>
      <c r="J85" s="352"/>
      <c r="K85" s="351"/>
      <c r="L85" s="352">
        <f t="shared" si="34"/>
        <v>2432</v>
      </c>
      <c r="M85" s="354">
        <f t="shared" si="35"/>
        <v>0.30674342105263164</v>
      </c>
      <c r="N85" s="350">
        <v>4113</v>
      </c>
      <c r="O85" s="351">
        <v>4460</v>
      </c>
      <c r="P85" s="352"/>
      <c r="Q85" s="351"/>
      <c r="R85" s="352">
        <f t="shared" si="36"/>
        <v>8573</v>
      </c>
      <c r="S85" s="353">
        <f t="shared" si="37"/>
        <v>0.004317503996196689</v>
      </c>
      <c r="T85" s="364">
        <v>2935</v>
      </c>
      <c r="U85" s="351">
        <v>2934</v>
      </c>
      <c r="V85" s="352"/>
      <c r="W85" s="351">
        <v>0</v>
      </c>
      <c r="X85" s="352">
        <f t="shared" si="38"/>
        <v>5869</v>
      </c>
      <c r="Y85" s="355">
        <f t="shared" si="39"/>
        <v>0.4607258476742204</v>
      </c>
    </row>
    <row r="86" spans="1:25" s="137" customFormat="1" ht="19.5" customHeight="1">
      <c r="A86" s="349" t="s">
        <v>347</v>
      </c>
      <c r="B86" s="350">
        <v>781</v>
      </c>
      <c r="C86" s="351">
        <v>780</v>
      </c>
      <c r="D86" s="352">
        <v>0</v>
      </c>
      <c r="E86" s="351">
        <v>0</v>
      </c>
      <c r="F86" s="352">
        <f t="shared" si="32"/>
        <v>1561</v>
      </c>
      <c r="G86" s="353">
        <f t="shared" si="33"/>
        <v>0.0017992307452918592</v>
      </c>
      <c r="H86" s="350">
        <v>971</v>
      </c>
      <c r="I86" s="351">
        <v>812</v>
      </c>
      <c r="J86" s="352"/>
      <c r="K86" s="351"/>
      <c r="L86" s="352">
        <f t="shared" si="34"/>
        <v>1783</v>
      </c>
      <c r="M86" s="354">
        <f t="shared" si="35"/>
        <v>-0.12450925406618063</v>
      </c>
      <c r="N86" s="350">
        <v>2363</v>
      </c>
      <c r="O86" s="351">
        <v>2308</v>
      </c>
      <c r="P86" s="352"/>
      <c r="Q86" s="351">
        <v>0</v>
      </c>
      <c r="R86" s="352">
        <f t="shared" si="36"/>
        <v>4671</v>
      </c>
      <c r="S86" s="353">
        <f t="shared" si="37"/>
        <v>0.002352392530763412</v>
      </c>
      <c r="T86" s="364">
        <v>3416</v>
      </c>
      <c r="U86" s="351">
        <v>3210</v>
      </c>
      <c r="V86" s="352"/>
      <c r="W86" s="351"/>
      <c r="X86" s="352">
        <f t="shared" si="38"/>
        <v>6626</v>
      </c>
      <c r="Y86" s="355">
        <f t="shared" si="39"/>
        <v>-0.29504980380319956</v>
      </c>
    </row>
    <row r="87" spans="1:25" s="137" customFormat="1" ht="19.5" customHeight="1">
      <c r="A87" s="349" t="s">
        <v>348</v>
      </c>
      <c r="B87" s="350">
        <v>707</v>
      </c>
      <c r="C87" s="351">
        <v>718</v>
      </c>
      <c r="D87" s="352">
        <v>0</v>
      </c>
      <c r="E87" s="351">
        <v>0</v>
      </c>
      <c r="F87" s="352">
        <f>SUM(B87:E87)</f>
        <v>1425</v>
      </c>
      <c r="G87" s="353">
        <f>F87/$F$9</f>
        <v>0.0016424752159134525</v>
      </c>
      <c r="H87" s="350">
        <v>766</v>
      </c>
      <c r="I87" s="351">
        <v>719</v>
      </c>
      <c r="J87" s="352"/>
      <c r="K87" s="351"/>
      <c r="L87" s="352">
        <f>SUM(H87:K87)</f>
        <v>1485</v>
      </c>
      <c r="M87" s="354">
        <f>IF(ISERROR(F87/L87-1),"         /0",(F87/L87-1))</f>
        <v>-0.04040404040404044</v>
      </c>
      <c r="N87" s="350">
        <v>1861</v>
      </c>
      <c r="O87" s="351">
        <v>1554</v>
      </c>
      <c r="P87" s="352"/>
      <c r="Q87" s="351"/>
      <c r="R87" s="352">
        <f>SUM(N87:Q87)</f>
        <v>3415</v>
      </c>
      <c r="S87" s="353">
        <f>R87/$R$9</f>
        <v>0.0017198502446065195</v>
      </c>
      <c r="T87" s="364">
        <v>1713</v>
      </c>
      <c r="U87" s="351">
        <v>1481</v>
      </c>
      <c r="V87" s="352"/>
      <c r="W87" s="351"/>
      <c r="X87" s="352">
        <f>SUM(T87:W87)</f>
        <v>3194</v>
      </c>
      <c r="Y87" s="355">
        <f>IF(ISERROR(R87/X87-1),"         /0",(R87/X87-1))</f>
        <v>0.0691922354414527</v>
      </c>
    </row>
    <row r="88" spans="1:25" s="137" customFormat="1" ht="19.5" customHeight="1">
      <c r="A88" s="349" t="s">
        <v>349</v>
      </c>
      <c r="B88" s="350">
        <v>344</v>
      </c>
      <c r="C88" s="351">
        <v>330</v>
      </c>
      <c r="D88" s="352">
        <v>0</v>
      </c>
      <c r="E88" s="351">
        <v>0</v>
      </c>
      <c r="F88" s="352">
        <f t="shared" si="16"/>
        <v>674</v>
      </c>
      <c r="G88" s="353">
        <f t="shared" si="17"/>
        <v>0.0007768619617723978</v>
      </c>
      <c r="H88" s="350">
        <v>257</v>
      </c>
      <c r="I88" s="351">
        <v>223</v>
      </c>
      <c r="J88" s="352"/>
      <c r="K88" s="351"/>
      <c r="L88" s="352">
        <f t="shared" si="18"/>
        <v>480</v>
      </c>
      <c r="M88" s="354">
        <f t="shared" si="19"/>
        <v>0.40416666666666656</v>
      </c>
      <c r="N88" s="350">
        <v>863</v>
      </c>
      <c r="O88" s="351">
        <v>780</v>
      </c>
      <c r="P88" s="352"/>
      <c r="Q88" s="351"/>
      <c r="R88" s="352">
        <f t="shared" si="20"/>
        <v>1643</v>
      </c>
      <c r="S88" s="353">
        <f t="shared" si="21"/>
        <v>0.0008274418599966358</v>
      </c>
      <c r="T88" s="364">
        <v>588</v>
      </c>
      <c r="U88" s="351">
        <v>512</v>
      </c>
      <c r="V88" s="352"/>
      <c r="W88" s="351"/>
      <c r="X88" s="352">
        <f t="shared" si="22"/>
        <v>1100</v>
      </c>
      <c r="Y88" s="355">
        <f t="shared" si="23"/>
        <v>0.49363636363636365</v>
      </c>
    </row>
    <row r="89" spans="1:25" s="137" customFormat="1" ht="19.5" customHeight="1">
      <c r="A89" s="349" t="s">
        <v>350</v>
      </c>
      <c r="B89" s="350">
        <v>236</v>
      </c>
      <c r="C89" s="351">
        <v>306</v>
      </c>
      <c r="D89" s="352">
        <v>0</v>
      </c>
      <c r="E89" s="351">
        <v>0</v>
      </c>
      <c r="F89" s="352">
        <f t="shared" si="16"/>
        <v>542</v>
      </c>
      <c r="G89" s="353">
        <f t="shared" si="17"/>
        <v>0.0006247168891404149</v>
      </c>
      <c r="H89" s="350">
        <v>175</v>
      </c>
      <c r="I89" s="351">
        <v>188</v>
      </c>
      <c r="J89" s="352"/>
      <c r="K89" s="351"/>
      <c r="L89" s="352">
        <f t="shared" si="18"/>
        <v>363</v>
      </c>
      <c r="M89" s="354">
        <f t="shared" si="19"/>
        <v>0.4931129476584022</v>
      </c>
      <c r="N89" s="350">
        <v>815</v>
      </c>
      <c r="O89" s="351">
        <v>587</v>
      </c>
      <c r="P89" s="352"/>
      <c r="Q89" s="351"/>
      <c r="R89" s="352">
        <f t="shared" si="20"/>
        <v>1402</v>
      </c>
      <c r="S89" s="353">
        <f t="shared" si="21"/>
        <v>0.0007060702907579328</v>
      </c>
      <c r="T89" s="364">
        <v>619</v>
      </c>
      <c r="U89" s="351">
        <v>456</v>
      </c>
      <c r="V89" s="352"/>
      <c r="W89" s="351"/>
      <c r="X89" s="352">
        <f t="shared" si="22"/>
        <v>1075</v>
      </c>
      <c r="Y89" s="355">
        <f t="shared" si="23"/>
        <v>0.30418604651162795</v>
      </c>
    </row>
    <row r="90" spans="1:25" s="137" customFormat="1" ht="19.5" customHeight="1" thickBot="1">
      <c r="A90" s="349" t="s">
        <v>257</v>
      </c>
      <c r="B90" s="350">
        <v>22028</v>
      </c>
      <c r="C90" s="351">
        <v>21427</v>
      </c>
      <c r="D90" s="352">
        <v>41</v>
      </c>
      <c r="E90" s="351">
        <v>37</v>
      </c>
      <c r="F90" s="352">
        <f t="shared" si="16"/>
        <v>43533</v>
      </c>
      <c r="G90" s="353">
        <f t="shared" si="17"/>
        <v>0.05017675338551602</v>
      </c>
      <c r="H90" s="350">
        <v>19433</v>
      </c>
      <c r="I90" s="351">
        <v>17836</v>
      </c>
      <c r="J90" s="352">
        <v>10</v>
      </c>
      <c r="K90" s="351">
        <v>7</v>
      </c>
      <c r="L90" s="352">
        <f t="shared" si="18"/>
        <v>37286</v>
      </c>
      <c r="M90" s="354">
        <f t="shared" si="19"/>
        <v>0.16754277744998114</v>
      </c>
      <c r="N90" s="350">
        <v>53617</v>
      </c>
      <c r="O90" s="351">
        <v>48171</v>
      </c>
      <c r="P90" s="352">
        <v>170</v>
      </c>
      <c r="Q90" s="351">
        <v>72</v>
      </c>
      <c r="R90" s="352">
        <f t="shared" si="20"/>
        <v>102030</v>
      </c>
      <c r="S90" s="353">
        <f t="shared" si="21"/>
        <v>0.051383988420850124</v>
      </c>
      <c r="T90" s="364">
        <v>46432</v>
      </c>
      <c r="U90" s="351">
        <v>40357</v>
      </c>
      <c r="V90" s="352">
        <v>140</v>
      </c>
      <c r="W90" s="351">
        <v>147</v>
      </c>
      <c r="X90" s="352">
        <f t="shared" si="22"/>
        <v>87076</v>
      </c>
      <c r="Y90" s="355">
        <f t="shared" si="23"/>
        <v>0.17173503606045304</v>
      </c>
    </row>
    <row r="91" spans="1:25" s="145" customFormat="1" ht="19.5" customHeight="1">
      <c r="A91" s="152" t="s">
        <v>52</v>
      </c>
      <c r="B91" s="149">
        <f>SUM(B92:B97)</f>
        <v>9932</v>
      </c>
      <c r="C91" s="148">
        <f>SUM(C92:C97)</f>
        <v>10123</v>
      </c>
      <c r="D91" s="147">
        <f>SUM(D92:D97)</f>
        <v>7</v>
      </c>
      <c r="E91" s="148">
        <f>SUM(E92:E97)</f>
        <v>2</v>
      </c>
      <c r="F91" s="147">
        <f t="shared" si="16"/>
        <v>20064</v>
      </c>
      <c r="G91" s="150">
        <f t="shared" si="17"/>
        <v>0.02312605104006141</v>
      </c>
      <c r="H91" s="149">
        <f>SUM(H92:H97)</f>
        <v>8988</v>
      </c>
      <c r="I91" s="148">
        <f>SUM(I92:I97)</f>
        <v>8753</v>
      </c>
      <c r="J91" s="147">
        <f>SUM(J92:J97)</f>
        <v>34</v>
      </c>
      <c r="K91" s="148">
        <f>SUM(K92:K97)</f>
        <v>33</v>
      </c>
      <c r="L91" s="147">
        <f t="shared" si="18"/>
        <v>17808</v>
      </c>
      <c r="M91" s="151">
        <f t="shared" si="19"/>
        <v>0.12668463611859848</v>
      </c>
      <c r="N91" s="149">
        <f>SUM(N92:N97)</f>
        <v>24286</v>
      </c>
      <c r="O91" s="148">
        <f>SUM(O92:O97)</f>
        <v>24762</v>
      </c>
      <c r="P91" s="147">
        <f>SUM(P92:P97)</f>
        <v>482</v>
      </c>
      <c r="Q91" s="148">
        <f>SUM(Q92:Q97)</f>
        <v>506</v>
      </c>
      <c r="R91" s="147">
        <f t="shared" si="20"/>
        <v>50036</v>
      </c>
      <c r="S91" s="150">
        <f t="shared" si="21"/>
        <v>0.025198953686422196</v>
      </c>
      <c r="T91" s="149">
        <f>SUM(T92:T97)</f>
        <v>21360</v>
      </c>
      <c r="U91" s="148">
        <f>SUM(U92:U97)</f>
        <v>21668</v>
      </c>
      <c r="V91" s="147">
        <f>SUM(V92:V97)</f>
        <v>81</v>
      </c>
      <c r="W91" s="148">
        <f>SUM(W92:W97)</f>
        <v>72</v>
      </c>
      <c r="X91" s="147">
        <f t="shared" si="22"/>
        <v>43181</v>
      </c>
      <c r="Y91" s="146">
        <f t="shared" si="23"/>
        <v>0.15875037632291988</v>
      </c>
    </row>
    <row r="92" spans="1:25" ht="19.5" customHeight="1">
      <c r="A92" s="342" t="s">
        <v>351</v>
      </c>
      <c r="B92" s="343">
        <v>3596</v>
      </c>
      <c r="C92" s="344">
        <v>3634</v>
      </c>
      <c r="D92" s="345">
        <v>0</v>
      </c>
      <c r="E92" s="344">
        <v>0</v>
      </c>
      <c r="F92" s="345">
        <f t="shared" si="16"/>
        <v>7230</v>
      </c>
      <c r="G92" s="346">
        <f t="shared" si="17"/>
        <v>0.008333400569160885</v>
      </c>
      <c r="H92" s="343">
        <v>2489</v>
      </c>
      <c r="I92" s="344">
        <v>2424</v>
      </c>
      <c r="J92" s="345"/>
      <c r="K92" s="344">
        <v>0</v>
      </c>
      <c r="L92" s="345">
        <f t="shared" si="18"/>
        <v>4913</v>
      </c>
      <c r="M92" s="347">
        <f t="shared" si="19"/>
        <v>0.4716059434154285</v>
      </c>
      <c r="N92" s="343">
        <v>8131</v>
      </c>
      <c r="O92" s="344">
        <v>8296</v>
      </c>
      <c r="P92" s="345">
        <v>0</v>
      </c>
      <c r="Q92" s="344">
        <v>0</v>
      </c>
      <c r="R92" s="345">
        <f t="shared" si="20"/>
        <v>16427</v>
      </c>
      <c r="S92" s="346">
        <f t="shared" si="21"/>
        <v>0.008272907750556748</v>
      </c>
      <c r="T92" s="363">
        <v>6561</v>
      </c>
      <c r="U92" s="344">
        <v>6459</v>
      </c>
      <c r="V92" s="345"/>
      <c r="W92" s="344">
        <v>0</v>
      </c>
      <c r="X92" s="345">
        <f t="shared" si="22"/>
        <v>13020</v>
      </c>
      <c r="Y92" s="348">
        <f t="shared" si="23"/>
        <v>0.26167434715821813</v>
      </c>
    </row>
    <row r="93" spans="1:25" ht="19.5" customHeight="1">
      <c r="A93" s="349" t="s">
        <v>352</v>
      </c>
      <c r="B93" s="350">
        <v>2425</v>
      </c>
      <c r="C93" s="351">
        <v>2614</v>
      </c>
      <c r="D93" s="352">
        <v>2</v>
      </c>
      <c r="E93" s="351">
        <v>0</v>
      </c>
      <c r="F93" s="352">
        <f t="shared" si="16"/>
        <v>5041</v>
      </c>
      <c r="G93" s="353">
        <f t="shared" si="17"/>
        <v>0.005810328114680501</v>
      </c>
      <c r="H93" s="350">
        <v>1830</v>
      </c>
      <c r="I93" s="351">
        <v>1908</v>
      </c>
      <c r="J93" s="352">
        <v>2</v>
      </c>
      <c r="K93" s="351">
        <v>4</v>
      </c>
      <c r="L93" s="352">
        <f t="shared" si="18"/>
        <v>3744</v>
      </c>
      <c r="M93" s="354">
        <f t="shared" si="19"/>
        <v>0.34642094017094016</v>
      </c>
      <c r="N93" s="350">
        <v>5831</v>
      </c>
      <c r="O93" s="351">
        <v>6470</v>
      </c>
      <c r="P93" s="352">
        <v>10</v>
      </c>
      <c r="Q93" s="351">
        <v>21</v>
      </c>
      <c r="R93" s="352">
        <f t="shared" si="20"/>
        <v>12332</v>
      </c>
      <c r="S93" s="353">
        <f t="shared" si="21"/>
        <v>0.0062105983064385355</v>
      </c>
      <c r="T93" s="364">
        <v>4422</v>
      </c>
      <c r="U93" s="351">
        <v>5150</v>
      </c>
      <c r="V93" s="352">
        <v>6</v>
      </c>
      <c r="W93" s="351">
        <v>6</v>
      </c>
      <c r="X93" s="352">
        <f t="shared" si="22"/>
        <v>9584</v>
      </c>
      <c r="Y93" s="355">
        <f t="shared" si="23"/>
        <v>0.2867278797996662</v>
      </c>
    </row>
    <row r="94" spans="1:25" ht="19.5" customHeight="1">
      <c r="A94" s="349" t="s">
        <v>353</v>
      </c>
      <c r="B94" s="350">
        <v>1272</v>
      </c>
      <c r="C94" s="351">
        <v>1140</v>
      </c>
      <c r="D94" s="352">
        <v>0</v>
      </c>
      <c r="E94" s="351">
        <v>0</v>
      </c>
      <c r="F94" s="352">
        <f>SUM(B94:E94)</f>
        <v>2412</v>
      </c>
      <c r="G94" s="353">
        <f>F94/$F$9</f>
        <v>0.002780105418093507</v>
      </c>
      <c r="H94" s="350">
        <v>1112</v>
      </c>
      <c r="I94" s="351">
        <v>1057</v>
      </c>
      <c r="J94" s="352">
        <v>6</v>
      </c>
      <c r="K94" s="351">
        <v>12</v>
      </c>
      <c r="L94" s="352">
        <f>SUM(H94:K94)</f>
        <v>2187</v>
      </c>
      <c r="M94" s="354">
        <f>IF(ISERROR(F94/L94-1),"         /0",(F94/L94-1))</f>
        <v>0.10288065843621408</v>
      </c>
      <c r="N94" s="350">
        <v>2705</v>
      </c>
      <c r="O94" s="351">
        <v>2511</v>
      </c>
      <c r="P94" s="352">
        <v>411</v>
      </c>
      <c r="Q94" s="351">
        <v>419</v>
      </c>
      <c r="R94" s="352">
        <f>SUM(N94:Q94)</f>
        <v>6046</v>
      </c>
      <c r="S94" s="353">
        <f>R94/$R$9</f>
        <v>0.003044865176834851</v>
      </c>
      <c r="T94" s="364">
        <v>2203</v>
      </c>
      <c r="U94" s="351">
        <v>2400</v>
      </c>
      <c r="V94" s="352">
        <v>6</v>
      </c>
      <c r="W94" s="351">
        <v>12</v>
      </c>
      <c r="X94" s="352">
        <f>SUM(T94:W94)</f>
        <v>4621</v>
      </c>
      <c r="Y94" s="355">
        <f>IF(ISERROR(R94/X94-1),"         /0",(R94/X94-1))</f>
        <v>0.3083748106470461</v>
      </c>
    </row>
    <row r="95" spans="1:25" ht="19.5" customHeight="1">
      <c r="A95" s="349" t="s">
        <v>354</v>
      </c>
      <c r="B95" s="350">
        <v>441</v>
      </c>
      <c r="C95" s="351">
        <v>519</v>
      </c>
      <c r="D95" s="352">
        <v>0</v>
      </c>
      <c r="E95" s="351">
        <v>0</v>
      </c>
      <c r="F95" s="352">
        <f>SUM(B95:E95)</f>
        <v>960</v>
      </c>
      <c r="G95" s="353">
        <f>F95/$F$9</f>
        <v>0.0011065096191416944</v>
      </c>
      <c r="H95" s="350">
        <v>639</v>
      </c>
      <c r="I95" s="351">
        <v>761</v>
      </c>
      <c r="J95" s="352"/>
      <c r="K95" s="351"/>
      <c r="L95" s="352">
        <f>SUM(H95:K95)</f>
        <v>1400</v>
      </c>
      <c r="M95" s="354">
        <f>IF(ISERROR(F95/L95-1),"         /0",(F95/L95-1))</f>
        <v>-0.3142857142857143</v>
      </c>
      <c r="N95" s="350">
        <v>1226</v>
      </c>
      <c r="O95" s="351">
        <v>1428</v>
      </c>
      <c r="P95" s="352"/>
      <c r="Q95" s="351"/>
      <c r="R95" s="352">
        <f>SUM(N95:Q95)</f>
        <v>2654</v>
      </c>
      <c r="S95" s="353">
        <f>R95/$R$9</f>
        <v>0.0013365981110353448</v>
      </c>
      <c r="T95" s="364">
        <v>1566</v>
      </c>
      <c r="U95" s="351">
        <v>1833</v>
      </c>
      <c r="V95" s="352"/>
      <c r="W95" s="351"/>
      <c r="X95" s="352">
        <f>SUM(T95:W95)</f>
        <v>3399</v>
      </c>
      <c r="Y95" s="355">
        <f>IF(ISERROR(R95/X95-1),"         /0",(R95/X95-1))</f>
        <v>-0.21918211238599583</v>
      </c>
    </row>
    <row r="96" spans="1:25" ht="19.5" customHeight="1">
      <c r="A96" s="349" t="s">
        <v>355</v>
      </c>
      <c r="B96" s="350">
        <v>288</v>
      </c>
      <c r="C96" s="351">
        <v>261</v>
      </c>
      <c r="D96" s="352">
        <v>0</v>
      </c>
      <c r="E96" s="351">
        <v>0</v>
      </c>
      <c r="F96" s="352">
        <f>SUM(B96:E96)</f>
        <v>549</v>
      </c>
      <c r="G96" s="353">
        <f>F96/$F$9</f>
        <v>0.0006327851884466565</v>
      </c>
      <c r="H96" s="350">
        <v>355</v>
      </c>
      <c r="I96" s="351">
        <v>389</v>
      </c>
      <c r="J96" s="352"/>
      <c r="K96" s="351"/>
      <c r="L96" s="352">
        <f>SUM(H96:K96)</f>
        <v>744</v>
      </c>
      <c r="M96" s="354">
        <f>IF(ISERROR(F96/L96-1),"         /0",(F96/L96-1))</f>
        <v>-0.2620967741935484</v>
      </c>
      <c r="N96" s="350">
        <v>747</v>
      </c>
      <c r="O96" s="351">
        <v>719</v>
      </c>
      <c r="P96" s="352">
        <v>1</v>
      </c>
      <c r="Q96" s="351"/>
      <c r="R96" s="352">
        <f>SUM(N96:Q96)</f>
        <v>1467</v>
      </c>
      <c r="S96" s="353">
        <f>R96/$R$9</f>
        <v>0.0007388053612994917</v>
      </c>
      <c r="T96" s="364">
        <v>716</v>
      </c>
      <c r="U96" s="351">
        <v>684</v>
      </c>
      <c r="V96" s="352"/>
      <c r="W96" s="351"/>
      <c r="X96" s="352">
        <f>SUM(T96:W96)</f>
        <v>1400</v>
      </c>
      <c r="Y96" s="355">
        <f>IF(ISERROR(R96/X96-1),"         /0",(R96/X96-1))</f>
        <v>0.04785714285714282</v>
      </c>
    </row>
    <row r="97" spans="1:25" ht="19.5" customHeight="1" thickBot="1">
      <c r="A97" s="349" t="s">
        <v>257</v>
      </c>
      <c r="B97" s="350">
        <v>1910</v>
      </c>
      <c r="C97" s="351">
        <v>1955</v>
      </c>
      <c r="D97" s="352">
        <v>5</v>
      </c>
      <c r="E97" s="351">
        <v>2</v>
      </c>
      <c r="F97" s="352">
        <f>SUM(B97:E97)</f>
        <v>3872</v>
      </c>
      <c r="G97" s="353">
        <f>F97/$F$9</f>
        <v>0.004462922130538167</v>
      </c>
      <c r="H97" s="350">
        <v>2563</v>
      </c>
      <c r="I97" s="351">
        <v>2214</v>
      </c>
      <c r="J97" s="352">
        <v>26</v>
      </c>
      <c r="K97" s="351">
        <v>17</v>
      </c>
      <c r="L97" s="352">
        <f>SUM(H97:K97)</f>
        <v>4820</v>
      </c>
      <c r="M97" s="354">
        <f>IF(ISERROR(F97/L97-1),"         /0",(F97/L97-1))</f>
        <v>-0.19668049792531117</v>
      </c>
      <c r="N97" s="350">
        <v>5646</v>
      </c>
      <c r="O97" s="351">
        <v>5338</v>
      </c>
      <c r="P97" s="352">
        <v>60</v>
      </c>
      <c r="Q97" s="351">
        <v>66</v>
      </c>
      <c r="R97" s="352">
        <f>SUM(N97:Q97)</f>
        <v>11110</v>
      </c>
      <c r="S97" s="353">
        <f>R97/$R$9</f>
        <v>0.005595178980257227</v>
      </c>
      <c r="T97" s="364">
        <v>5892</v>
      </c>
      <c r="U97" s="351">
        <v>5142</v>
      </c>
      <c r="V97" s="352">
        <v>69</v>
      </c>
      <c r="W97" s="351">
        <v>54</v>
      </c>
      <c r="X97" s="352">
        <f>SUM(T97:W97)</f>
        <v>11157</v>
      </c>
      <c r="Y97" s="355">
        <f>IF(ISERROR(R97/X97-1),"         /0",(R97/X97-1))</f>
        <v>-0.004212601953930251</v>
      </c>
    </row>
    <row r="98" spans="1:25" s="137" customFormat="1" ht="19.5" customHeight="1" thickBot="1">
      <c r="A98" s="144" t="s">
        <v>51</v>
      </c>
      <c r="B98" s="141">
        <v>2215</v>
      </c>
      <c r="C98" s="140">
        <v>2266</v>
      </c>
      <c r="D98" s="139">
        <v>0</v>
      </c>
      <c r="E98" s="140">
        <v>0</v>
      </c>
      <c r="F98" s="139">
        <f>SUM(B98:E98)</f>
        <v>4481</v>
      </c>
      <c r="G98" s="142">
        <f>F98/$F$9</f>
        <v>0.00516486417018118</v>
      </c>
      <c r="H98" s="141">
        <v>2039</v>
      </c>
      <c r="I98" s="140">
        <v>1613</v>
      </c>
      <c r="J98" s="139">
        <v>1</v>
      </c>
      <c r="K98" s="140">
        <v>2</v>
      </c>
      <c r="L98" s="139">
        <f>SUM(H98:K98)</f>
        <v>3655</v>
      </c>
      <c r="M98" s="143">
        <f>IF(ISERROR(F98/L98-1),"         /0",(F98/L98-1))</f>
        <v>0.22599179206566355</v>
      </c>
      <c r="N98" s="141">
        <v>4900</v>
      </c>
      <c r="O98" s="140">
        <v>4864</v>
      </c>
      <c r="P98" s="139"/>
      <c r="Q98" s="140"/>
      <c r="R98" s="139">
        <f>SUM(N98:Q98)</f>
        <v>9764</v>
      </c>
      <c r="S98" s="142">
        <f>R98/$R$9</f>
        <v>0.0049173112118120225</v>
      </c>
      <c r="T98" s="141">
        <v>4645</v>
      </c>
      <c r="U98" s="140">
        <v>4149</v>
      </c>
      <c r="V98" s="139">
        <v>1</v>
      </c>
      <c r="W98" s="140">
        <v>2</v>
      </c>
      <c r="X98" s="139">
        <f>SUM(T98:W98)</f>
        <v>8797</v>
      </c>
      <c r="Y98" s="138">
        <f>IF(ISERROR(R98/X98-1),"         /0",(R98/X98-1))</f>
        <v>0.10992383767193359</v>
      </c>
    </row>
    <row r="99" ht="15" thickTop="1">
      <c r="A99" s="89"/>
    </row>
    <row r="100" ht="14.25">
      <c r="A100" s="89" t="s">
        <v>50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99:Y65536 M99:M65536 Y3 M3 M5:M8 Y5:Y8">
    <cfRule type="cellIs" priority="1" dxfId="93" operator="lessThan" stopIfTrue="1">
      <formula>0</formula>
    </cfRule>
  </conditionalFormatting>
  <conditionalFormatting sqref="M9:M98 Y9:Y98">
    <cfRule type="cellIs" priority="2" dxfId="93" operator="lessThan" stopIfTrue="1">
      <formula>0</formula>
    </cfRule>
    <cfRule type="cellIs" priority="3" dxfId="95" operator="greaterThanOrEqual" stopIfTrue="1">
      <formula>0</formula>
    </cfRule>
  </conditionalFormatting>
  <hyperlinks>
    <hyperlink ref="X1:Y1" location="INDICE!A1" display="Volve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58"/>
  <sheetViews>
    <sheetView showGridLines="0" zoomScale="80" zoomScaleNormal="80" zoomScalePageLayoutView="0" workbookViewId="0" topLeftCell="A1">
      <selection activeCell="T56" sqref="T56:W56"/>
    </sheetView>
  </sheetViews>
  <sheetFormatPr defaultColWidth="8.00390625" defaultRowHeight="15"/>
  <cols>
    <col min="1" max="1" width="19.57421875" style="112" customWidth="1"/>
    <col min="2" max="2" width="9.421875" style="112" bestFit="1" customWidth="1"/>
    <col min="3" max="3" width="10.7109375" style="112" customWidth="1"/>
    <col min="4" max="4" width="8.00390625" style="112" bestFit="1" customWidth="1"/>
    <col min="5" max="5" width="10.8515625" style="112" customWidth="1"/>
    <col min="6" max="6" width="11.140625" style="112" customWidth="1"/>
    <col min="7" max="7" width="10.00390625" style="112" bestFit="1" customWidth="1"/>
    <col min="8" max="8" width="10.421875" style="112" customWidth="1"/>
    <col min="9" max="9" width="10.8515625" style="112" customWidth="1"/>
    <col min="10" max="10" width="8.57421875" style="112" customWidth="1"/>
    <col min="11" max="11" width="10.28125" style="112" customWidth="1"/>
    <col min="12" max="12" width="11.00390625" style="112" customWidth="1"/>
    <col min="13" max="13" width="10.57421875" style="112" bestFit="1" customWidth="1"/>
    <col min="14" max="14" width="12.421875" style="112" customWidth="1"/>
    <col min="15" max="15" width="11.140625" style="112" bestFit="1" customWidth="1"/>
    <col min="16" max="16" width="10.00390625" style="112" customWidth="1"/>
    <col min="17" max="17" width="10.8515625" style="112" customWidth="1"/>
    <col min="18" max="18" width="12.421875" style="112" customWidth="1"/>
    <col min="19" max="19" width="11.28125" style="112" bestFit="1" customWidth="1"/>
    <col min="20" max="21" width="12.421875" style="112" customWidth="1"/>
    <col min="22" max="22" width="10.8515625" style="112" customWidth="1"/>
    <col min="23" max="23" width="11.00390625" style="112" customWidth="1"/>
    <col min="24" max="24" width="12.7109375" style="112" bestFit="1" customWidth="1"/>
    <col min="25" max="25" width="9.8515625" style="112" bestFit="1" customWidth="1"/>
    <col min="26" max="16384" width="8.00390625" style="112" customWidth="1"/>
  </cols>
  <sheetData>
    <row r="1" spans="24:25" ht="18.75" thickBot="1">
      <c r="X1" s="617" t="s">
        <v>26</v>
      </c>
      <c r="Y1" s="618"/>
    </row>
    <row r="2" ht="5.25" customHeight="1" thickBot="1"/>
    <row r="3" spans="1:25" ht="24.75" customHeight="1" thickTop="1">
      <c r="A3" s="675" t="s">
        <v>61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S3" s="676"/>
      <c r="T3" s="676"/>
      <c r="U3" s="676"/>
      <c r="V3" s="676"/>
      <c r="W3" s="676"/>
      <c r="X3" s="676"/>
      <c r="Y3" s="677"/>
    </row>
    <row r="4" spans="1:25" ht="21" customHeight="1" thickBot="1">
      <c r="A4" s="686" t="s">
        <v>60</v>
      </c>
      <c r="B4" s="687"/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7"/>
      <c r="O4" s="687"/>
      <c r="P4" s="687"/>
      <c r="Q4" s="687"/>
      <c r="R4" s="687"/>
      <c r="S4" s="687"/>
      <c r="T4" s="687"/>
      <c r="U4" s="687"/>
      <c r="V4" s="687"/>
      <c r="W4" s="687"/>
      <c r="X4" s="687"/>
      <c r="Y4" s="688"/>
    </row>
    <row r="5" spans="1:25" s="164" customFormat="1" ht="17.25" customHeight="1" thickBot="1" thickTop="1">
      <c r="A5" s="622" t="s">
        <v>59</v>
      </c>
      <c r="B5" s="692" t="s">
        <v>34</v>
      </c>
      <c r="C5" s="693"/>
      <c r="D5" s="693"/>
      <c r="E5" s="693"/>
      <c r="F5" s="693"/>
      <c r="G5" s="693"/>
      <c r="H5" s="693"/>
      <c r="I5" s="693"/>
      <c r="J5" s="694"/>
      <c r="K5" s="694"/>
      <c r="L5" s="694"/>
      <c r="M5" s="695"/>
      <c r="N5" s="692" t="s">
        <v>33</v>
      </c>
      <c r="O5" s="693"/>
      <c r="P5" s="693"/>
      <c r="Q5" s="693"/>
      <c r="R5" s="693"/>
      <c r="S5" s="693"/>
      <c r="T5" s="693"/>
      <c r="U5" s="693"/>
      <c r="V5" s="693"/>
      <c r="W5" s="693"/>
      <c r="X5" s="693"/>
      <c r="Y5" s="696"/>
    </row>
    <row r="6" spans="1:25" s="130" customFormat="1" ht="26.25" customHeight="1">
      <c r="A6" s="623"/>
      <c r="B6" s="697" t="s">
        <v>155</v>
      </c>
      <c r="C6" s="698"/>
      <c r="D6" s="698"/>
      <c r="E6" s="698"/>
      <c r="F6" s="698"/>
      <c r="G6" s="678" t="s">
        <v>32</v>
      </c>
      <c r="H6" s="697" t="s">
        <v>156</v>
      </c>
      <c r="I6" s="698"/>
      <c r="J6" s="698"/>
      <c r="K6" s="698"/>
      <c r="L6" s="698"/>
      <c r="M6" s="689" t="s">
        <v>31</v>
      </c>
      <c r="N6" s="697" t="s">
        <v>157</v>
      </c>
      <c r="O6" s="698"/>
      <c r="P6" s="698"/>
      <c r="Q6" s="698"/>
      <c r="R6" s="698"/>
      <c r="S6" s="678" t="s">
        <v>32</v>
      </c>
      <c r="T6" s="697" t="s">
        <v>158</v>
      </c>
      <c r="U6" s="698"/>
      <c r="V6" s="698"/>
      <c r="W6" s="698"/>
      <c r="X6" s="698"/>
      <c r="Y6" s="683" t="s">
        <v>31</v>
      </c>
    </row>
    <row r="7" spans="1:25" s="125" customFormat="1" ht="26.25" customHeight="1">
      <c r="A7" s="624"/>
      <c r="B7" s="670" t="s">
        <v>20</v>
      </c>
      <c r="C7" s="671"/>
      <c r="D7" s="672" t="s">
        <v>19</v>
      </c>
      <c r="E7" s="671"/>
      <c r="F7" s="673" t="s">
        <v>15</v>
      </c>
      <c r="G7" s="679"/>
      <c r="H7" s="670" t="s">
        <v>20</v>
      </c>
      <c r="I7" s="671"/>
      <c r="J7" s="672" t="s">
        <v>19</v>
      </c>
      <c r="K7" s="671"/>
      <c r="L7" s="673" t="s">
        <v>15</v>
      </c>
      <c r="M7" s="690"/>
      <c r="N7" s="670" t="s">
        <v>20</v>
      </c>
      <c r="O7" s="671"/>
      <c r="P7" s="672" t="s">
        <v>19</v>
      </c>
      <c r="Q7" s="671"/>
      <c r="R7" s="673" t="s">
        <v>15</v>
      </c>
      <c r="S7" s="679"/>
      <c r="T7" s="670" t="s">
        <v>20</v>
      </c>
      <c r="U7" s="671"/>
      <c r="V7" s="672" t="s">
        <v>19</v>
      </c>
      <c r="W7" s="671"/>
      <c r="X7" s="673" t="s">
        <v>15</v>
      </c>
      <c r="Y7" s="684"/>
    </row>
    <row r="8" spans="1:25" s="160" customFormat="1" ht="27" thickBot="1">
      <c r="A8" s="625"/>
      <c r="B8" s="163" t="s">
        <v>17</v>
      </c>
      <c r="C8" s="161" t="s">
        <v>16</v>
      </c>
      <c r="D8" s="162" t="s">
        <v>17</v>
      </c>
      <c r="E8" s="161" t="s">
        <v>16</v>
      </c>
      <c r="F8" s="674"/>
      <c r="G8" s="680"/>
      <c r="H8" s="163" t="s">
        <v>17</v>
      </c>
      <c r="I8" s="161" t="s">
        <v>16</v>
      </c>
      <c r="J8" s="162" t="s">
        <v>17</v>
      </c>
      <c r="K8" s="161" t="s">
        <v>16</v>
      </c>
      <c r="L8" s="674"/>
      <c r="M8" s="691"/>
      <c r="N8" s="163" t="s">
        <v>17</v>
      </c>
      <c r="O8" s="161" t="s">
        <v>16</v>
      </c>
      <c r="P8" s="162" t="s">
        <v>17</v>
      </c>
      <c r="Q8" s="161" t="s">
        <v>16</v>
      </c>
      <c r="R8" s="674"/>
      <c r="S8" s="680"/>
      <c r="T8" s="163" t="s">
        <v>17</v>
      </c>
      <c r="U8" s="161" t="s">
        <v>16</v>
      </c>
      <c r="V8" s="162" t="s">
        <v>17</v>
      </c>
      <c r="W8" s="161" t="s">
        <v>16</v>
      </c>
      <c r="X8" s="674"/>
      <c r="Y8" s="685"/>
    </row>
    <row r="9" spans="1:25" s="114" customFormat="1" ht="18" customHeight="1" thickBot="1" thickTop="1">
      <c r="A9" s="192" t="s">
        <v>22</v>
      </c>
      <c r="B9" s="189">
        <f>B10+B14+B25+B41+B51+B56</f>
        <v>437567</v>
      </c>
      <c r="C9" s="188">
        <f>C10+C14+C25+C41+C51+C56</f>
        <v>429472</v>
      </c>
      <c r="D9" s="187">
        <f>D10+D14+D25+D41+D51+D56</f>
        <v>280</v>
      </c>
      <c r="E9" s="186">
        <f>E10+E14+E25+E41+E51+E56</f>
        <v>274</v>
      </c>
      <c r="F9" s="185">
        <f aca="true" t="shared" si="0" ref="F9:F56">SUM(B9:E9)</f>
        <v>867593</v>
      </c>
      <c r="G9" s="190">
        <f aca="true" t="shared" si="1" ref="G9:G56">F9/$F$9</f>
        <v>1</v>
      </c>
      <c r="H9" s="189">
        <f>H10+H14+H25+H41+H51+H56</f>
        <v>434132</v>
      </c>
      <c r="I9" s="188">
        <f>I10+I14+I25+I41+I51+I56</f>
        <v>399361</v>
      </c>
      <c r="J9" s="187">
        <f>J10+J14+J25+J41+J51+J56</f>
        <v>2462</v>
      </c>
      <c r="K9" s="186">
        <f>K10+K14+K25+K41+K51+K56</f>
        <v>1323</v>
      </c>
      <c r="L9" s="185">
        <f aca="true" t="shared" si="2" ref="L9:L56">SUM(H9:K9)</f>
        <v>837278</v>
      </c>
      <c r="M9" s="191">
        <f aca="true" t="shared" si="3" ref="M9:M56">IF(ISERROR(F9/L9-1),"         /0",(F9/L9-1))</f>
        <v>0.036206612379639846</v>
      </c>
      <c r="N9" s="189">
        <f>N10+N14+N25+N41+N51+N56</f>
        <v>1001147</v>
      </c>
      <c r="O9" s="188">
        <f>O10+O14+O25+O41+O51+O56</f>
        <v>977892</v>
      </c>
      <c r="P9" s="187">
        <f>P10+P14+P25+P41+P51+P56</f>
        <v>3117</v>
      </c>
      <c r="Q9" s="186">
        <f>Q10+Q14+Q25+Q41+Q51+Q56</f>
        <v>3482</v>
      </c>
      <c r="R9" s="185">
        <f aca="true" t="shared" si="4" ref="R9:R56">SUM(N9:Q9)</f>
        <v>1985638</v>
      </c>
      <c r="S9" s="190">
        <f aca="true" t="shared" si="5" ref="S9:S56">R9/$R$9</f>
        <v>1</v>
      </c>
      <c r="T9" s="189">
        <f>T10+T14+T25+T41+T51+T56</f>
        <v>974503</v>
      </c>
      <c r="U9" s="188">
        <f>U10+U14+U25+U41+U51+U56</f>
        <v>912909</v>
      </c>
      <c r="V9" s="187">
        <f>V10+V14+V25+V41+V51+V56</f>
        <v>10000</v>
      </c>
      <c r="W9" s="186">
        <f>W10+W14+W25+W41+W51+W56</f>
        <v>7000</v>
      </c>
      <c r="X9" s="185">
        <f aca="true" t="shared" si="6" ref="X9:X56">SUM(T9:W9)</f>
        <v>1904412</v>
      </c>
      <c r="Y9" s="184">
        <f>IF(ISERROR(R9/X9-1),"         /0",(R9/X9-1))</f>
        <v>0.042651485077808804</v>
      </c>
    </row>
    <row r="10" spans="1:25" s="174" customFormat="1" ht="19.5" customHeight="1">
      <c r="A10" s="183" t="s">
        <v>56</v>
      </c>
      <c r="B10" s="180">
        <f>SUM(B11:B13)</f>
        <v>113934</v>
      </c>
      <c r="C10" s="179">
        <f>SUM(C11:C13)</f>
        <v>114527</v>
      </c>
      <c r="D10" s="178">
        <f>SUM(D11:D13)</f>
        <v>19</v>
      </c>
      <c r="E10" s="177">
        <f>SUM(E11:E13)</f>
        <v>3</v>
      </c>
      <c r="F10" s="176">
        <f t="shared" si="0"/>
        <v>228483</v>
      </c>
      <c r="G10" s="181">
        <f t="shared" si="1"/>
        <v>0.26335274719828305</v>
      </c>
      <c r="H10" s="180">
        <f>SUM(H11:H13)</f>
        <v>124678</v>
      </c>
      <c r="I10" s="179">
        <f>SUM(I11:I13)</f>
        <v>117787</v>
      </c>
      <c r="J10" s="178">
        <f>SUM(J11:J13)</f>
        <v>1337</v>
      </c>
      <c r="K10" s="177">
        <f>SUM(K11:K13)</f>
        <v>7</v>
      </c>
      <c r="L10" s="176">
        <f t="shared" si="2"/>
        <v>243809</v>
      </c>
      <c r="M10" s="182">
        <f t="shared" si="3"/>
        <v>-0.06286068192724636</v>
      </c>
      <c r="N10" s="180">
        <f>SUM(N11:N13)</f>
        <v>268327</v>
      </c>
      <c r="O10" s="179">
        <f>SUM(O11:O13)</f>
        <v>265029</v>
      </c>
      <c r="P10" s="178">
        <f>SUM(P11:P13)</f>
        <v>185</v>
      </c>
      <c r="Q10" s="177">
        <f>SUM(Q11:Q13)</f>
        <v>202</v>
      </c>
      <c r="R10" s="176">
        <f t="shared" si="4"/>
        <v>533743</v>
      </c>
      <c r="S10" s="181">
        <f t="shared" si="5"/>
        <v>0.2688017654778968</v>
      </c>
      <c r="T10" s="180">
        <f>SUM(T11:T13)</f>
        <v>295403</v>
      </c>
      <c r="U10" s="179">
        <f>SUM(U11:U13)</f>
        <v>278369</v>
      </c>
      <c r="V10" s="178">
        <f>SUM(V11:V13)</f>
        <v>3391</v>
      </c>
      <c r="W10" s="177">
        <f>SUM(W11:W13)</f>
        <v>944</v>
      </c>
      <c r="X10" s="176">
        <f t="shared" si="6"/>
        <v>578107</v>
      </c>
      <c r="Y10" s="253">
        <f aca="true" t="shared" si="7" ref="Y10:Y56">IF(ISERROR(R10/X10-1),"         /0",IF(R10/X10&gt;5,"  *  ",(R10/X10-1)))</f>
        <v>-0.07674011904370648</v>
      </c>
    </row>
    <row r="11" spans="1:25" ht="19.5" customHeight="1">
      <c r="A11" s="342" t="s">
        <v>356</v>
      </c>
      <c r="B11" s="343">
        <v>107264</v>
      </c>
      <c r="C11" s="344">
        <v>108502</v>
      </c>
      <c r="D11" s="345">
        <v>19</v>
      </c>
      <c r="E11" s="366">
        <v>3</v>
      </c>
      <c r="F11" s="367">
        <f t="shared" si="0"/>
        <v>215788</v>
      </c>
      <c r="G11" s="346">
        <f t="shared" si="1"/>
        <v>0.24872031009932077</v>
      </c>
      <c r="H11" s="343">
        <v>119216</v>
      </c>
      <c r="I11" s="344">
        <v>112844</v>
      </c>
      <c r="J11" s="345">
        <v>8</v>
      </c>
      <c r="K11" s="366">
        <v>7</v>
      </c>
      <c r="L11" s="367">
        <f t="shared" si="2"/>
        <v>232075</v>
      </c>
      <c r="M11" s="368">
        <f t="shared" si="3"/>
        <v>-0.0701798987396316</v>
      </c>
      <c r="N11" s="343">
        <v>251869</v>
      </c>
      <c r="O11" s="344">
        <v>250922</v>
      </c>
      <c r="P11" s="345">
        <v>180</v>
      </c>
      <c r="Q11" s="366">
        <v>202</v>
      </c>
      <c r="R11" s="367">
        <f t="shared" si="4"/>
        <v>503173</v>
      </c>
      <c r="S11" s="346">
        <f t="shared" si="5"/>
        <v>0.2534062099939667</v>
      </c>
      <c r="T11" s="363">
        <v>282233</v>
      </c>
      <c r="U11" s="344">
        <v>267624</v>
      </c>
      <c r="V11" s="345">
        <v>554</v>
      </c>
      <c r="W11" s="366">
        <v>944</v>
      </c>
      <c r="X11" s="367">
        <f t="shared" si="6"/>
        <v>551355</v>
      </c>
      <c r="Y11" s="348">
        <f t="shared" si="7"/>
        <v>-0.08738834326341471</v>
      </c>
    </row>
    <row r="12" spans="1:25" ht="19.5" customHeight="1">
      <c r="A12" s="349" t="s">
        <v>357</v>
      </c>
      <c r="B12" s="350">
        <v>4782</v>
      </c>
      <c r="C12" s="351">
        <v>4235</v>
      </c>
      <c r="D12" s="352">
        <v>0</v>
      </c>
      <c r="E12" s="369">
        <v>0</v>
      </c>
      <c r="F12" s="370">
        <f t="shared" si="0"/>
        <v>9017</v>
      </c>
      <c r="G12" s="353">
        <f t="shared" si="1"/>
        <v>0.010393122120625684</v>
      </c>
      <c r="H12" s="350">
        <v>4024</v>
      </c>
      <c r="I12" s="351">
        <v>3511</v>
      </c>
      <c r="J12" s="352">
        <v>1329</v>
      </c>
      <c r="K12" s="369"/>
      <c r="L12" s="370">
        <f t="shared" si="2"/>
        <v>8864</v>
      </c>
      <c r="M12" s="371">
        <f t="shared" si="3"/>
        <v>0.01726083032490977</v>
      </c>
      <c r="N12" s="350">
        <v>11688</v>
      </c>
      <c r="O12" s="351">
        <v>9840</v>
      </c>
      <c r="P12" s="352">
        <v>0</v>
      </c>
      <c r="Q12" s="369">
        <v>0</v>
      </c>
      <c r="R12" s="370">
        <f t="shared" si="4"/>
        <v>21528</v>
      </c>
      <c r="S12" s="353">
        <f t="shared" si="5"/>
        <v>0.010841855363364319</v>
      </c>
      <c r="T12" s="364">
        <v>9439</v>
      </c>
      <c r="U12" s="351">
        <v>7428</v>
      </c>
      <c r="V12" s="352">
        <v>2837</v>
      </c>
      <c r="W12" s="369"/>
      <c r="X12" s="370">
        <f t="shared" si="6"/>
        <v>19704</v>
      </c>
      <c r="Y12" s="355">
        <f t="shared" si="7"/>
        <v>0.09257003654080398</v>
      </c>
    </row>
    <row r="13" spans="1:25" ht="19.5" customHeight="1" thickBot="1">
      <c r="A13" s="356" t="s">
        <v>358</v>
      </c>
      <c r="B13" s="357">
        <v>1888</v>
      </c>
      <c r="C13" s="358">
        <v>1790</v>
      </c>
      <c r="D13" s="359">
        <v>0</v>
      </c>
      <c r="E13" s="372">
        <v>0</v>
      </c>
      <c r="F13" s="373">
        <f t="shared" si="0"/>
        <v>3678</v>
      </c>
      <c r="G13" s="360">
        <f t="shared" si="1"/>
        <v>0.004239314978336617</v>
      </c>
      <c r="H13" s="357">
        <v>1438</v>
      </c>
      <c r="I13" s="358">
        <v>1432</v>
      </c>
      <c r="J13" s="359">
        <v>0</v>
      </c>
      <c r="K13" s="372">
        <v>0</v>
      </c>
      <c r="L13" s="373">
        <f t="shared" si="2"/>
        <v>2870</v>
      </c>
      <c r="M13" s="374">
        <f t="shared" si="3"/>
        <v>0.28153310104529616</v>
      </c>
      <c r="N13" s="357">
        <v>4770</v>
      </c>
      <c r="O13" s="358">
        <v>4267</v>
      </c>
      <c r="P13" s="359">
        <v>5</v>
      </c>
      <c r="Q13" s="372"/>
      <c r="R13" s="373">
        <f t="shared" si="4"/>
        <v>9042</v>
      </c>
      <c r="S13" s="360">
        <f t="shared" si="5"/>
        <v>0.004553700120565783</v>
      </c>
      <c r="T13" s="365">
        <v>3731</v>
      </c>
      <c r="U13" s="358">
        <v>3317</v>
      </c>
      <c r="V13" s="359">
        <v>0</v>
      </c>
      <c r="W13" s="372">
        <v>0</v>
      </c>
      <c r="X13" s="373">
        <f t="shared" si="6"/>
        <v>7048</v>
      </c>
      <c r="Y13" s="362">
        <f t="shared" si="7"/>
        <v>0.28291713961407483</v>
      </c>
    </row>
    <row r="14" spans="1:25" s="174" customFormat="1" ht="19.5" customHeight="1">
      <c r="A14" s="183" t="s">
        <v>55</v>
      </c>
      <c r="B14" s="180">
        <f>SUM(B15:B24)</f>
        <v>120895</v>
      </c>
      <c r="C14" s="179">
        <f>SUM(C15:C24)</f>
        <v>118291</v>
      </c>
      <c r="D14" s="178">
        <f>SUM(D15:D24)</f>
        <v>203</v>
      </c>
      <c r="E14" s="177">
        <f>SUM(E15:E24)</f>
        <v>231</v>
      </c>
      <c r="F14" s="176">
        <f t="shared" si="0"/>
        <v>239620</v>
      </c>
      <c r="G14" s="181">
        <f t="shared" si="1"/>
        <v>0.2761894113945133</v>
      </c>
      <c r="H14" s="180">
        <f>SUM(H15:H24)</f>
        <v>119560</v>
      </c>
      <c r="I14" s="179">
        <f>SUM(I15:I24)</f>
        <v>113785</v>
      </c>
      <c r="J14" s="178">
        <f>SUM(J15:J24)</f>
        <v>321</v>
      </c>
      <c r="K14" s="177">
        <f>SUM(K15:K24)</f>
        <v>437</v>
      </c>
      <c r="L14" s="176">
        <f t="shared" si="2"/>
        <v>234103</v>
      </c>
      <c r="M14" s="182">
        <f t="shared" si="3"/>
        <v>0.02356654976655581</v>
      </c>
      <c r="N14" s="180">
        <f>SUM(N15:N24)</f>
        <v>254796</v>
      </c>
      <c r="O14" s="179">
        <f>SUM(O15:O24)</f>
        <v>258448</v>
      </c>
      <c r="P14" s="178">
        <f>SUM(P15:P24)</f>
        <v>1424</v>
      </c>
      <c r="Q14" s="177">
        <f>SUM(Q15:Q24)</f>
        <v>1679</v>
      </c>
      <c r="R14" s="176">
        <f t="shared" si="4"/>
        <v>516347</v>
      </c>
      <c r="S14" s="181">
        <f t="shared" si="5"/>
        <v>0.26004085336803584</v>
      </c>
      <c r="T14" s="180">
        <f>SUM(T15:T24)</f>
        <v>242704</v>
      </c>
      <c r="U14" s="179">
        <f>SUM(U15:U24)</f>
        <v>238710</v>
      </c>
      <c r="V14" s="178">
        <f>SUM(V15:V24)</f>
        <v>3252</v>
      </c>
      <c r="W14" s="177">
        <f>SUM(W15:W24)</f>
        <v>2352</v>
      </c>
      <c r="X14" s="176">
        <f t="shared" si="6"/>
        <v>487018</v>
      </c>
      <c r="Y14" s="175">
        <f t="shared" si="7"/>
        <v>0.06022159345239797</v>
      </c>
    </row>
    <row r="15" spans="1:25" ht="19.5" customHeight="1">
      <c r="A15" s="342" t="s">
        <v>359</v>
      </c>
      <c r="B15" s="343">
        <v>33871</v>
      </c>
      <c r="C15" s="344">
        <v>32213</v>
      </c>
      <c r="D15" s="345">
        <v>14</v>
      </c>
      <c r="E15" s="366">
        <v>12</v>
      </c>
      <c r="F15" s="367">
        <f t="shared" si="0"/>
        <v>66110</v>
      </c>
      <c r="G15" s="346">
        <f t="shared" si="1"/>
        <v>0.07619932387651814</v>
      </c>
      <c r="H15" s="343">
        <v>24802</v>
      </c>
      <c r="I15" s="344">
        <v>23312</v>
      </c>
      <c r="J15" s="345">
        <v>67</v>
      </c>
      <c r="K15" s="366">
        <v>45</v>
      </c>
      <c r="L15" s="367">
        <f t="shared" si="2"/>
        <v>48226</v>
      </c>
      <c r="M15" s="368">
        <f t="shared" si="3"/>
        <v>0.37083730767635714</v>
      </c>
      <c r="N15" s="343">
        <v>68551</v>
      </c>
      <c r="O15" s="344">
        <v>68558</v>
      </c>
      <c r="P15" s="345">
        <v>67</v>
      </c>
      <c r="Q15" s="366">
        <v>12</v>
      </c>
      <c r="R15" s="367">
        <f t="shared" si="4"/>
        <v>137188</v>
      </c>
      <c r="S15" s="346">
        <f t="shared" si="5"/>
        <v>0.06909013626854442</v>
      </c>
      <c r="T15" s="363">
        <v>49814</v>
      </c>
      <c r="U15" s="344">
        <v>49059</v>
      </c>
      <c r="V15" s="345">
        <v>69</v>
      </c>
      <c r="W15" s="366">
        <v>45</v>
      </c>
      <c r="X15" s="367">
        <f t="shared" si="6"/>
        <v>98987</v>
      </c>
      <c r="Y15" s="348">
        <f t="shared" si="7"/>
        <v>0.38591936314869635</v>
      </c>
    </row>
    <row r="16" spans="1:25" ht="19.5" customHeight="1">
      <c r="A16" s="349" t="s">
        <v>360</v>
      </c>
      <c r="B16" s="350">
        <v>24835</v>
      </c>
      <c r="C16" s="351">
        <v>26146</v>
      </c>
      <c r="D16" s="352">
        <v>108</v>
      </c>
      <c r="E16" s="369">
        <v>111</v>
      </c>
      <c r="F16" s="370">
        <f t="shared" si="0"/>
        <v>51200</v>
      </c>
      <c r="G16" s="353">
        <f t="shared" si="1"/>
        <v>0.059013846354223694</v>
      </c>
      <c r="H16" s="350">
        <v>26462</v>
      </c>
      <c r="I16" s="351">
        <v>27565</v>
      </c>
      <c r="J16" s="352">
        <v>3</v>
      </c>
      <c r="K16" s="369">
        <v>3</v>
      </c>
      <c r="L16" s="370">
        <f t="shared" si="2"/>
        <v>54033</v>
      </c>
      <c r="M16" s="371">
        <f t="shared" si="3"/>
        <v>-0.05243092184405829</v>
      </c>
      <c r="N16" s="350">
        <v>49184</v>
      </c>
      <c r="O16" s="351">
        <v>52854</v>
      </c>
      <c r="P16" s="352">
        <v>108</v>
      </c>
      <c r="Q16" s="369">
        <v>111</v>
      </c>
      <c r="R16" s="370">
        <f t="shared" si="4"/>
        <v>102257</v>
      </c>
      <c r="S16" s="353">
        <f t="shared" si="5"/>
        <v>0.05149830935951064</v>
      </c>
      <c r="T16" s="364">
        <v>50838</v>
      </c>
      <c r="U16" s="351">
        <v>52145</v>
      </c>
      <c r="V16" s="352">
        <v>3</v>
      </c>
      <c r="W16" s="369">
        <v>3</v>
      </c>
      <c r="X16" s="370">
        <f t="shared" si="6"/>
        <v>102989</v>
      </c>
      <c r="Y16" s="355">
        <f t="shared" si="7"/>
        <v>-0.007107555175795421</v>
      </c>
    </row>
    <row r="17" spans="1:25" ht="19.5" customHeight="1">
      <c r="A17" s="349" t="s">
        <v>361</v>
      </c>
      <c r="B17" s="350">
        <v>21579</v>
      </c>
      <c r="C17" s="351">
        <v>19667</v>
      </c>
      <c r="D17" s="352">
        <v>54</v>
      </c>
      <c r="E17" s="369">
        <v>89</v>
      </c>
      <c r="F17" s="370">
        <f t="shared" si="0"/>
        <v>41389</v>
      </c>
      <c r="G17" s="353">
        <f t="shared" si="1"/>
        <v>0.047705548569432904</v>
      </c>
      <c r="H17" s="350">
        <v>21223</v>
      </c>
      <c r="I17" s="351">
        <v>19476</v>
      </c>
      <c r="J17" s="352">
        <v>1</v>
      </c>
      <c r="K17" s="369"/>
      <c r="L17" s="370">
        <f t="shared" si="2"/>
        <v>40700</v>
      </c>
      <c r="M17" s="371">
        <f t="shared" si="3"/>
        <v>0.016928746928746907</v>
      </c>
      <c r="N17" s="350">
        <v>41506</v>
      </c>
      <c r="O17" s="351">
        <v>38929</v>
      </c>
      <c r="P17" s="352">
        <v>59</v>
      </c>
      <c r="Q17" s="369">
        <v>89</v>
      </c>
      <c r="R17" s="370">
        <f t="shared" si="4"/>
        <v>80583</v>
      </c>
      <c r="S17" s="353">
        <f t="shared" si="5"/>
        <v>0.04058292599154529</v>
      </c>
      <c r="T17" s="364">
        <v>40926</v>
      </c>
      <c r="U17" s="351">
        <v>40495</v>
      </c>
      <c r="V17" s="352">
        <v>3</v>
      </c>
      <c r="W17" s="369">
        <v>0</v>
      </c>
      <c r="X17" s="370">
        <f t="shared" si="6"/>
        <v>81424</v>
      </c>
      <c r="Y17" s="355">
        <f t="shared" si="7"/>
        <v>-0.010328650029475361</v>
      </c>
    </row>
    <row r="18" spans="1:25" ht="19.5" customHeight="1">
      <c r="A18" s="349" t="s">
        <v>362</v>
      </c>
      <c r="B18" s="350">
        <v>18382</v>
      </c>
      <c r="C18" s="351">
        <v>16017</v>
      </c>
      <c r="D18" s="352">
        <v>3</v>
      </c>
      <c r="E18" s="369">
        <v>0</v>
      </c>
      <c r="F18" s="370">
        <f>SUM(B18:E18)</f>
        <v>34402</v>
      </c>
      <c r="G18" s="353">
        <f>F18/$F$9</f>
        <v>0.039652233247617255</v>
      </c>
      <c r="H18" s="350">
        <v>17170</v>
      </c>
      <c r="I18" s="351">
        <v>15309</v>
      </c>
      <c r="J18" s="352">
        <v>4</v>
      </c>
      <c r="K18" s="369"/>
      <c r="L18" s="370">
        <f>SUM(H18:K18)</f>
        <v>32483</v>
      </c>
      <c r="M18" s="371">
        <f>IF(ISERROR(F18/L18-1),"         /0",(F18/L18-1))</f>
        <v>0.05907705569066901</v>
      </c>
      <c r="N18" s="350">
        <v>39190</v>
      </c>
      <c r="O18" s="351">
        <v>37688</v>
      </c>
      <c r="P18" s="352">
        <v>75</v>
      </c>
      <c r="Q18" s="369">
        <v>152</v>
      </c>
      <c r="R18" s="370">
        <f>SUM(N18:Q18)</f>
        <v>77105</v>
      </c>
      <c r="S18" s="353">
        <f>R18/$R$9</f>
        <v>0.03883134790933695</v>
      </c>
      <c r="T18" s="364">
        <v>36045</v>
      </c>
      <c r="U18" s="351">
        <v>32274</v>
      </c>
      <c r="V18" s="352">
        <v>15</v>
      </c>
      <c r="W18" s="369">
        <v>0</v>
      </c>
      <c r="X18" s="370">
        <f>SUM(T18:W18)</f>
        <v>68334</v>
      </c>
      <c r="Y18" s="355">
        <f>IF(ISERROR(R18/X18-1),"         /0",IF(R18/X18&gt;5,"  *  ",(R18/X18-1)))</f>
        <v>0.12835484531858232</v>
      </c>
    </row>
    <row r="19" spans="1:25" ht="19.5" customHeight="1">
      <c r="A19" s="349" t="s">
        <v>363</v>
      </c>
      <c r="B19" s="350">
        <v>10789</v>
      </c>
      <c r="C19" s="351">
        <v>11042</v>
      </c>
      <c r="D19" s="352">
        <v>12</v>
      </c>
      <c r="E19" s="369">
        <v>12</v>
      </c>
      <c r="F19" s="370">
        <f>SUM(B19:E19)</f>
        <v>21855</v>
      </c>
      <c r="G19" s="353">
        <f>F19/$F$9</f>
        <v>0.025190383048272636</v>
      </c>
      <c r="H19" s="350">
        <v>16280</v>
      </c>
      <c r="I19" s="351">
        <v>13528</v>
      </c>
      <c r="J19" s="352"/>
      <c r="K19" s="369"/>
      <c r="L19" s="370">
        <f>SUM(H19:K19)</f>
        <v>29808</v>
      </c>
      <c r="M19" s="371">
        <f>IF(ISERROR(F19/L19-1),"         /0",(F19/L19-1))</f>
        <v>-0.26680756843800324</v>
      </c>
      <c r="N19" s="350">
        <v>27536</v>
      </c>
      <c r="O19" s="351">
        <v>30441</v>
      </c>
      <c r="P19" s="352">
        <v>13</v>
      </c>
      <c r="Q19" s="369">
        <v>12</v>
      </c>
      <c r="R19" s="370">
        <f>SUM(N19:Q19)</f>
        <v>58002</v>
      </c>
      <c r="S19" s="353">
        <f>R19/$R$9</f>
        <v>0.029210762485407712</v>
      </c>
      <c r="T19" s="364">
        <v>33400</v>
      </c>
      <c r="U19" s="351">
        <v>33151</v>
      </c>
      <c r="V19" s="352">
        <v>2</v>
      </c>
      <c r="W19" s="369">
        <v>0</v>
      </c>
      <c r="X19" s="370">
        <f>SUM(T19:W19)</f>
        <v>66553</v>
      </c>
      <c r="Y19" s="355">
        <f>IF(ISERROR(R19/X19-1),"         /0",IF(R19/X19&gt;5,"  *  ",(R19/X19-1)))</f>
        <v>-0.12848406533139</v>
      </c>
    </row>
    <row r="20" spans="1:25" ht="19.5" customHeight="1">
      <c r="A20" s="349" t="s">
        <v>364</v>
      </c>
      <c r="B20" s="350">
        <v>7962</v>
      </c>
      <c r="C20" s="351">
        <v>9973</v>
      </c>
      <c r="D20" s="352">
        <v>12</v>
      </c>
      <c r="E20" s="369">
        <v>7</v>
      </c>
      <c r="F20" s="370">
        <f>SUM(B20:E20)</f>
        <v>17954</v>
      </c>
      <c r="G20" s="353">
        <f>F20/$F$9</f>
        <v>0.020694035106322894</v>
      </c>
      <c r="H20" s="350">
        <v>9657</v>
      </c>
      <c r="I20" s="351">
        <v>10808</v>
      </c>
      <c r="J20" s="352">
        <v>246</v>
      </c>
      <c r="K20" s="369">
        <v>389</v>
      </c>
      <c r="L20" s="370">
        <f>SUM(H20:K20)</f>
        <v>21100</v>
      </c>
      <c r="M20" s="371">
        <f>IF(ISERROR(F20/L20-1),"         /0",(F20/L20-1))</f>
        <v>-0.14909952606635068</v>
      </c>
      <c r="N20" s="350">
        <v>21054</v>
      </c>
      <c r="O20" s="351">
        <v>22233</v>
      </c>
      <c r="P20" s="352">
        <v>1101</v>
      </c>
      <c r="Q20" s="369">
        <v>1303</v>
      </c>
      <c r="R20" s="370">
        <f>SUM(N20:Q20)</f>
        <v>45691</v>
      </c>
      <c r="S20" s="353">
        <f>R20/$R$9</f>
        <v>0.023010740124836452</v>
      </c>
      <c r="T20" s="364">
        <v>23396</v>
      </c>
      <c r="U20" s="351">
        <v>23345</v>
      </c>
      <c r="V20" s="352">
        <v>3159</v>
      </c>
      <c r="W20" s="369">
        <v>2304</v>
      </c>
      <c r="X20" s="370">
        <f>SUM(T20:W20)</f>
        <v>52204</v>
      </c>
      <c r="Y20" s="355">
        <f>IF(ISERROR(R20/X20-1),"         /0",IF(R20/X20&gt;5,"  *  ",(R20/X20-1)))</f>
        <v>-0.12476055474676273</v>
      </c>
    </row>
    <row r="21" spans="1:25" ht="19.5" customHeight="1">
      <c r="A21" s="349" t="s">
        <v>365</v>
      </c>
      <c r="B21" s="350">
        <v>2283</v>
      </c>
      <c r="C21" s="351">
        <v>2100</v>
      </c>
      <c r="D21" s="352">
        <v>0</v>
      </c>
      <c r="E21" s="369">
        <v>0</v>
      </c>
      <c r="F21" s="370">
        <f>SUM(B21:E21)</f>
        <v>4383</v>
      </c>
      <c r="G21" s="353">
        <f>F21/$F$9</f>
        <v>0.0050519079798937985</v>
      </c>
      <c r="H21" s="350">
        <v>2755</v>
      </c>
      <c r="I21" s="351">
        <v>2441</v>
      </c>
      <c r="J21" s="352"/>
      <c r="K21" s="369"/>
      <c r="L21" s="370">
        <f>SUM(H21:K21)</f>
        <v>5196</v>
      </c>
      <c r="M21" s="371">
        <f>IF(ISERROR(F21/L21-1),"         /0",(F21/L21-1))</f>
        <v>-0.15646651270207856</v>
      </c>
      <c r="N21" s="350">
        <v>5290</v>
      </c>
      <c r="O21" s="351">
        <v>4724</v>
      </c>
      <c r="P21" s="352">
        <v>1</v>
      </c>
      <c r="Q21" s="369">
        <v>0</v>
      </c>
      <c r="R21" s="370">
        <f>SUM(N21:Q21)</f>
        <v>10015</v>
      </c>
      <c r="S21" s="353">
        <f>R21/$R$9</f>
        <v>0.005043718945749427</v>
      </c>
      <c r="T21" s="364">
        <v>5888</v>
      </c>
      <c r="U21" s="351">
        <v>5424</v>
      </c>
      <c r="V21" s="352">
        <v>1</v>
      </c>
      <c r="W21" s="369">
        <v>0</v>
      </c>
      <c r="X21" s="370">
        <f>SUM(T21:W21)</f>
        <v>11313</v>
      </c>
      <c r="Y21" s="355">
        <f>IF(ISERROR(R21/X21-1),"         /0",IF(R21/X21&gt;5,"  *  ",(R21/X21-1)))</f>
        <v>-0.11473526031998582</v>
      </c>
    </row>
    <row r="22" spans="1:25" ht="19.5" customHeight="1">
      <c r="A22" s="349" t="s">
        <v>366</v>
      </c>
      <c r="B22" s="350">
        <v>620</v>
      </c>
      <c r="C22" s="351">
        <v>607</v>
      </c>
      <c r="D22" s="352">
        <v>0</v>
      </c>
      <c r="E22" s="369">
        <v>0</v>
      </c>
      <c r="F22" s="370">
        <f t="shared" si="0"/>
        <v>1227</v>
      </c>
      <c r="G22" s="353">
        <f t="shared" si="1"/>
        <v>0.001414257606965478</v>
      </c>
      <c r="H22" s="350">
        <v>535</v>
      </c>
      <c r="I22" s="351">
        <v>665</v>
      </c>
      <c r="J22" s="352"/>
      <c r="K22" s="369">
        <v>0</v>
      </c>
      <c r="L22" s="370">
        <f t="shared" si="2"/>
        <v>1200</v>
      </c>
      <c r="M22" s="371">
        <f t="shared" si="3"/>
        <v>0.022499999999999964</v>
      </c>
      <c r="N22" s="350">
        <v>1184</v>
      </c>
      <c r="O22" s="351">
        <v>1615</v>
      </c>
      <c r="P22" s="352"/>
      <c r="Q22" s="369">
        <v>0</v>
      </c>
      <c r="R22" s="370">
        <f t="shared" si="4"/>
        <v>2799</v>
      </c>
      <c r="S22" s="353">
        <f t="shared" si="5"/>
        <v>0.0014096224991665147</v>
      </c>
      <c r="T22" s="364">
        <v>975</v>
      </c>
      <c r="U22" s="351">
        <v>1234</v>
      </c>
      <c r="V22" s="352"/>
      <c r="W22" s="369">
        <v>0</v>
      </c>
      <c r="X22" s="370">
        <f t="shared" si="6"/>
        <v>2209</v>
      </c>
      <c r="Y22" s="355">
        <f t="shared" si="7"/>
        <v>0.2670891806247171</v>
      </c>
    </row>
    <row r="23" spans="1:25" ht="19.5" customHeight="1">
      <c r="A23" s="349" t="s">
        <v>367</v>
      </c>
      <c r="B23" s="350">
        <v>564</v>
      </c>
      <c r="C23" s="351">
        <v>524</v>
      </c>
      <c r="D23" s="352">
        <v>0</v>
      </c>
      <c r="E23" s="369">
        <v>0</v>
      </c>
      <c r="F23" s="370">
        <f t="shared" si="0"/>
        <v>1088</v>
      </c>
      <c r="G23" s="353">
        <f t="shared" si="1"/>
        <v>0.0012540442350272535</v>
      </c>
      <c r="H23" s="350">
        <v>638</v>
      </c>
      <c r="I23" s="351">
        <v>676</v>
      </c>
      <c r="J23" s="352"/>
      <c r="K23" s="369"/>
      <c r="L23" s="370">
        <f t="shared" si="2"/>
        <v>1314</v>
      </c>
      <c r="M23" s="371">
        <f t="shared" si="3"/>
        <v>-0.17199391171993916</v>
      </c>
      <c r="N23" s="350">
        <v>1250</v>
      </c>
      <c r="O23" s="351">
        <v>1402</v>
      </c>
      <c r="P23" s="352"/>
      <c r="Q23" s="369"/>
      <c r="R23" s="370">
        <f t="shared" si="4"/>
        <v>2652</v>
      </c>
      <c r="S23" s="353">
        <f t="shared" si="5"/>
        <v>0.0013355908780956045</v>
      </c>
      <c r="T23" s="364">
        <v>1344</v>
      </c>
      <c r="U23" s="351">
        <v>1573</v>
      </c>
      <c r="V23" s="352"/>
      <c r="W23" s="369"/>
      <c r="X23" s="370">
        <f t="shared" si="6"/>
        <v>2917</v>
      </c>
      <c r="Y23" s="355">
        <f t="shared" si="7"/>
        <v>-0.09084676037024342</v>
      </c>
    </row>
    <row r="24" spans="1:25" ht="19.5" customHeight="1" thickBot="1">
      <c r="A24" s="349" t="s">
        <v>51</v>
      </c>
      <c r="B24" s="350">
        <v>10</v>
      </c>
      <c r="C24" s="351">
        <v>2</v>
      </c>
      <c r="D24" s="352">
        <v>0</v>
      </c>
      <c r="E24" s="369">
        <v>0</v>
      </c>
      <c r="F24" s="370">
        <f>SUM(B24:E24)</f>
        <v>12</v>
      </c>
      <c r="G24" s="353">
        <f>F24/$F$9</f>
        <v>1.3831370239271179E-05</v>
      </c>
      <c r="H24" s="350">
        <v>38</v>
      </c>
      <c r="I24" s="351">
        <v>5</v>
      </c>
      <c r="J24" s="352"/>
      <c r="K24" s="369"/>
      <c r="L24" s="370">
        <f>SUM(H24:K24)</f>
        <v>43</v>
      </c>
      <c r="M24" s="371">
        <f>IF(ISERROR(F24/L24-1),"         /0",(F24/L24-1))</f>
        <v>-0.7209302325581395</v>
      </c>
      <c r="N24" s="350">
        <v>51</v>
      </c>
      <c r="O24" s="351">
        <v>4</v>
      </c>
      <c r="P24" s="352"/>
      <c r="Q24" s="369">
        <v>0</v>
      </c>
      <c r="R24" s="370">
        <f>SUM(N24:Q24)</f>
        <v>55</v>
      </c>
      <c r="S24" s="353">
        <f>R24/$R$9</f>
        <v>2.769890584285756E-05</v>
      </c>
      <c r="T24" s="364">
        <v>78</v>
      </c>
      <c r="U24" s="351">
        <v>10</v>
      </c>
      <c r="V24" s="352"/>
      <c r="W24" s="369"/>
      <c r="X24" s="370">
        <f>SUM(T24:W24)</f>
        <v>88</v>
      </c>
      <c r="Y24" s="355">
        <f>IF(ISERROR(R24/X24-1),"         /0",IF(R24/X24&gt;5,"  *  ",(R24/X24-1)))</f>
        <v>-0.375</v>
      </c>
    </row>
    <row r="25" spans="1:25" s="174" customFormat="1" ht="19.5" customHeight="1">
      <c r="A25" s="183" t="s">
        <v>54</v>
      </c>
      <c r="B25" s="180">
        <f>SUM(B26:B40)</f>
        <v>62051</v>
      </c>
      <c r="C25" s="179">
        <f>SUM(C26:C40)</f>
        <v>54708</v>
      </c>
      <c r="D25" s="178">
        <f>SUM(D26:D40)</f>
        <v>9</v>
      </c>
      <c r="E25" s="177">
        <f>SUM(E26:E40)</f>
        <v>0</v>
      </c>
      <c r="F25" s="176">
        <f t="shared" si="0"/>
        <v>116768</v>
      </c>
      <c r="G25" s="181">
        <f t="shared" si="1"/>
        <v>0.1345884533416014</v>
      </c>
      <c r="H25" s="180">
        <f>SUM(H26:H40)</f>
        <v>56215</v>
      </c>
      <c r="I25" s="179">
        <f>SUM(I26:I40)</f>
        <v>45155</v>
      </c>
      <c r="J25" s="178">
        <f>SUM(J26:J40)</f>
        <v>27</v>
      </c>
      <c r="K25" s="177">
        <f>SUM(K26:K40)</f>
        <v>27</v>
      </c>
      <c r="L25" s="176">
        <f t="shared" si="2"/>
        <v>101424</v>
      </c>
      <c r="M25" s="182">
        <f t="shared" si="3"/>
        <v>0.15128569174948736</v>
      </c>
      <c r="N25" s="180">
        <f>SUM(N26:N40)</f>
        <v>139485</v>
      </c>
      <c r="O25" s="179">
        <f>SUM(O26:O40)</f>
        <v>126993</v>
      </c>
      <c r="P25" s="178">
        <f>SUM(P26:P40)</f>
        <v>40</v>
      </c>
      <c r="Q25" s="177">
        <f>SUM(Q26:Q40)</f>
        <v>0</v>
      </c>
      <c r="R25" s="176">
        <f t="shared" si="4"/>
        <v>266518</v>
      </c>
      <c r="S25" s="181">
        <f t="shared" si="5"/>
        <v>0.1342228543168493</v>
      </c>
      <c r="T25" s="180">
        <f>SUM(T26:T40)</f>
        <v>123454</v>
      </c>
      <c r="U25" s="179">
        <f>SUM(U26:U40)</f>
        <v>105525</v>
      </c>
      <c r="V25" s="178">
        <f>SUM(V26:V40)</f>
        <v>55</v>
      </c>
      <c r="W25" s="177">
        <f>SUM(W26:W40)</f>
        <v>27</v>
      </c>
      <c r="X25" s="176">
        <f t="shared" si="6"/>
        <v>229061</v>
      </c>
      <c r="Y25" s="175">
        <f t="shared" si="7"/>
        <v>0.1635241267609937</v>
      </c>
    </row>
    <row r="26" spans="1:25" ht="19.5" customHeight="1">
      <c r="A26" s="342" t="s">
        <v>368</v>
      </c>
      <c r="B26" s="343">
        <v>37240</v>
      </c>
      <c r="C26" s="344">
        <v>30187</v>
      </c>
      <c r="D26" s="345">
        <v>9</v>
      </c>
      <c r="E26" s="366">
        <v>0</v>
      </c>
      <c r="F26" s="367">
        <f t="shared" si="0"/>
        <v>67436</v>
      </c>
      <c r="G26" s="346">
        <f t="shared" si="1"/>
        <v>0.0777276902879576</v>
      </c>
      <c r="H26" s="343">
        <v>32351</v>
      </c>
      <c r="I26" s="344">
        <v>24368</v>
      </c>
      <c r="J26" s="345">
        <v>7</v>
      </c>
      <c r="K26" s="366">
        <v>0</v>
      </c>
      <c r="L26" s="367">
        <f t="shared" si="2"/>
        <v>56726</v>
      </c>
      <c r="M26" s="368">
        <f t="shared" si="3"/>
        <v>0.18880231287240412</v>
      </c>
      <c r="N26" s="343">
        <v>84566</v>
      </c>
      <c r="O26" s="344">
        <v>74309</v>
      </c>
      <c r="P26" s="345">
        <v>36</v>
      </c>
      <c r="Q26" s="366">
        <v>0</v>
      </c>
      <c r="R26" s="367">
        <f t="shared" si="4"/>
        <v>158911</v>
      </c>
      <c r="S26" s="346">
        <f t="shared" si="5"/>
        <v>0.08003019684353341</v>
      </c>
      <c r="T26" s="343">
        <v>70081</v>
      </c>
      <c r="U26" s="344">
        <v>58789</v>
      </c>
      <c r="V26" s="345">
        <v>26</v>
      </c>
      <c r="W26" s="366">
        <v>0</v>
      </c>
      <c r="X26" s="367">
        <f t="shared" si="6"/>
        <v>128896</v>
      </c>
      <c r="Y26" s="348">
        <f t="shared" si="7"/>
        <v>0.23286215243296926</v>
      </c>
    </row>
    <row r="27" spans="1:25" ht="19.5" customHeight="1">
      <c r="A27" s="489" t="s">
        <v>369</v>
      </c>
      <c r="B27" s="490">
        <v>5538</v>
      </c>
      <c r="C27" s="491">
        <v>5069</v>
      </c>
      <c r="D27" s="492">
        <v>0</v>
      </c>
      <c r="E27" s="493">
        <v>0</v>
      </c>
      <c r="F27" s="494">
        <f aca="true" t="shared" si="8" ref="F27:F40">SUM(B27:E27)</f>
        <v>10607</v>
      </c>
      <c r="G27" s="495">
        <f aca="true" t="shared" si="9" ref="G27:G40">F27/$F$9</f>
        <v>0.012225778677329116</v>
      </c>
      <c r="H27" s="490">
        <v>5707</v>
      </c>
      <c r="I27" s="491">
        <v>4941</v>
      </c>
      <c r="J27" s="492">
        <v>3</v>
      </c>
      <c r="K27" s="493"/>
      <c r="L27" s="494">
        <f aca="true" t="shared" si="10" ref="L27:L40">SUM(H27:K27)</f>
        <v>10651</v>
      </c>
      <c r="M27" s="496">
        <f aca="true" t="shared" si="11" ref="M27:M40">IF(ISERROR(F27/L27-1),"         /0",(F27/L27-1))</f>
        <v>-0.0041310675053986</v>
      </c>
      <c r="N27" s="490">
        <v>14068</v>
      </c>
      <c r="O27" s="491">
        <v>11834</v>
      </c>
      <c r="P27" s="492">
        <v>4</v>
      </c>
      <c r="Q27" s="493">
        <v>0</v>
      </c>
      <c r="R27" s="494">
        <f aca="true" t="shared" si="12" ref="R27:R40">SUM(N27:Q27)</f>
        <v>25906</v>
      </c>
      <c r="S27" s="495">
        <f aca="true" t="shared" si="13" ref="S27:S40">R27/$R$9</f>
        <v>0.013046688268455781</v>
      </c>
      <c r="T27" s="490">
        <v>14115</v>
      </c>
      <c r="U27" s="491">
        <v>11887</v>
      </c>
      <c r="V27" s="492">
        <v>12</v>
      </c>
      <c r="W27" s="493">
        <v>0</v>
      </c>
      <c r="X27" s="494">
        <f aca="true" t="shared" si="14" ref="X27:X40">SUM(T27:W27)</f>
        <v>26014</v>
      </c>
      <c r="Y27" s="497">
        <f aca="true" t="shared" si="15" ref="Y27:Y40">IF(ISERROR(R27/X27-1),"         /0",IF(R27/X27&gt;5,"  *  ",(R27/X27-1)))</f>
        <v>-0.004151610671177086</v>
      </c>
    </row>
    <row r="28" spans="1:25" ht="19.5" customHeight="1">
      <c r="A28" s="489" t="s">
        <v>370</v>
      </c>
      <c r="B28" s="490">
        <v>4909</v>
      </c>
      <c r="C28" s="491">
        <v>4367</v>
      </c>
      <c r="D28" s="492">
        <v>0</v>
      </c>
      <c r="E28" s="493">
        <v>0</v>
      </c>
      <c r="F28" s="494">
        <f t="shared" si="8"/>
        <v>9276</v>
      </c>
      <c r="G28" s="495">
        <f t="shared" si="9"/>
        <v>0.010691649194956621</v>
      </c>
      <c r="H28" s="490">
        <v>4288</v>
      </c>
      <c r="I28" s="491">
        <v>3814</v>
      </c>
      <c r="J28" s="492"/>
      <c r="K28" s="493"/>
      <c r="L28" s="494">
        <f t="shared" si="10"/>
        <v>8102</v>
      </c>
      <c r="M28" s="496">
        <f t="shared" si="11"/>
        <v>0.1449024932115528</v>
      </c>
      <c r="N28" s="490">
        <v>9750</v>
      </c>
      <c r="O28" s="491">
        <v>9811</v>
      </c>
      <c r="P28" s="492"/>
      <c r="Q28" s="493"/>
      <c r="R28" s="494">
        <f t="shared" si="12"/>
        <v>19561</v>
      </c>
      <c r="S28" s="495">
        <f t="shared" si="13"/>
        <v>0.00985124176712976</v>
      </c>
      <c r="T28" s="490">
        <v>8531</v>
      </c>
      <c r="U28" s="491">
        <v>8469</v>
      </c>
      <c r="V28" s="492"/>
      <c r="W28" s="493"/>
      <c r="X28" s="494">
        <f t="shared" si="14"/>
        <v>17000</v>
      </c>
      <c r="Y28" s="497">
        <f t="shared" si="15"/>
        <v>0.15064705882352936</v>
      </c>
    </row>
    <row r="29" spans="1:25" ht="19.5" customHeight="1">
      <c r="A29" s="489" t="s">
        <v>371</v>
      </c>
      <c r="B29" s="490">
        <v>3551</v>
      </c>
      <c r="C29" s="491">
        <v>4821</v>
      </c>
      <c r="D29" s="492">
        <v>0</v>
      </c>
      <c r="E29" s="493">
        <v>0</v>
      </c>
      <c r="F29" s="494">
        <f t="shared" si="8"/>
        <v>8372</v>
      </c>
      <c r="G29" s="495">
        <f t="shared" si="9"/>
        <v>0.00964968597026486</v>
      </c>
      <c r="H29" s="490">
        <v>4968</v>
      </c>
      <c r="I29" s="491">
        <v>4850</v>
      </c>
      <c r="J29" s="492"/>
      <c r="K29" s="493"/>
      <c r="L29" s="494">
        <f t="shared" si="10"/>
        <v>9818</v>
      </c>
      <c r="M29" s="496">
        <f t="shared" si="11"/>
        <v>-0.1472805051945406</v>
      </c>
      <c r="N29" s="490">
        <v>7801</v>
      </c>
      <c r="O29" s="491">
        <v>9087</v>
      </c>
      <c r="P29" s="492"/>
      <c r="Q29" s="493"/>
      <c r="R29" s="494">
        <f t="shared" si="12"/>
        <v>16888</v>
      </c>
      <c r="S29" s="495">
        <f t="shared" si="13"/>
        <v>0.008505074943166881</v>
      </c>
      <c r="T29" s="490">
        <v>11582</v>
      </c>
      <c r="U29" s="491">
        <v>10341</v>
      </c>
      <c r="V29" s="492"/>
      <c r="W29" s="493"/>
      <c r="X29" s="494">
        <f t="shared" si="14"/>
        <v>21923</v>
      </c>
      <c r="Y29" s="497">
        <f t="shared" si="15"/>
        <v>-0.22966747251744746</v>
      </c>
    </row>
    <row r="30" spans="1:25" ht="19.5" customHeight="1">
      <c r="A30" s="489" t="s">
        <v>372</v>
      </c>
      <c r="B30" s="490">
        <v>2827</v>
      </c>
      <c r="C30" s="491">
        <v>2545</v>
      </c>
      <c r="D30" s="492">
        <v>0</v>
      </c>
      <c r="E30" s="493">
        <v>0</v>
      </c>
      <c r="F30" s="494">
        <f t="shared" si="8"/>
        <v>5372</v>
      </c>
      <c r="G30" s="495">
        <f t="shared" si="9"/>
        <v>0.006191843410447064</v>
      </c>
      <c r="H30" s="490">
        <v>2529</v>
      </c>
      <c r="I30" s="491">
        <v>1636</v>
      </c>
      <c r="J30" s="492"/>
      <c r="K30" s="493"/>
      <c r="L30" s="494">
        <f t="shared" si="10"/>
        <v>4165</v>
      </c>
      <c r="M30" s="496">
        <f t="shared" si="11"/>
        <v>0.28979591836734686</v>
      </c>
      <c r="N30" s="490">
        <v>6131</v>
      </c>
      <c r="O30" s="491">
        <v>5664</v>
      </c>
      <c r="P30" s="492"/>
      <c r="Q30" s="493">
        <v>0</v>
      </c>
      <c r="R30" s="494">
        <f t="shared" si="12"/>
        <v>11795</v>
      </c>
      <c r="S30" s="495">
        <f t="shared" si="13"/>
        <v>0.005940156262118271</v>
      </c>
      <c r="T30" s="490">
        <v>5650</v>
      </c>
      <c r="U30" s="491">
        <v>3882</v>
      </c>
      <c r="V30" s="492"/>
      <c r="W30" s="493"/>
      <c r="X30" s="494">
        <f t="shared" si="14"/>
        <v>9532</v>
      </c>
      <c r="Y30" s="497">
        <f t="shared" si="15"/>
        <v>0.23741082668904734</v>
      </c>
    </row>
    <row r="31" spans="1:25" ht="19.5" customHeight="1">
      <c r="A31" s="489" t="s">
        <v>373</v>
      </c>
      <c r="B31" s="490">
        <v>2623</v>
      </c>
      <c r="C31" s="491">
        <v>2432</v>
      </c>
      <c r="D31" s="492">
        <v>0</v>
      </c>
      <c r="E31" s="493">
        <v>0</v>
      </c>
      <c r="F31" s="494"/>
      <c r="G31" s="495"/>
      <c r="H31" s="490">
        <v>2225</v>
      </c>
      <c r="I31" s="491">
        <v>2233</v>
      </c>
      <c r="J31" s="492"/>
      <c r="K31" s="493"/>
      <c r="L31" s="494">
        <f t="shared" si="10"/>
        <v>4458</v>
      </c>
      <c r="M31" s="496">
        <f t="shared" si="11"/>
        <v>-1</v>
      </c>
      <c r="N31" s="490">
        <v>6076</v>
      </c>
      <c r="O31" s="491">
        <v>5157</v>
      </c>
      <c r="P31" s="492">
        <v>0</v>
      </c>
      <c r="Q31" s="493">
        <v>0</v>
      </c>
      <c r="R31" s="494">
        <f t="shared" si="12"/>
        <v>11233</v>
      </c>
      <c r="S31" s="495">
        <f t="shared" si="13"/>
        <v>0.005657123806051254</v>
      </c>
      <c r="T31" s="490">
        <v>4941</v>
      </c>
      <c r="U31" s="491">
        <v>4803</v>
      </c>
      <c r="V31" s="492"/>
      <c r="W31" s="493"/>
      <c r="X31" s="494">
        <f t="shared" si="14"/>
        <v>9744</v>
      </c>
      <c r="Y31" s="497">
        <f t="shared" si="15"/>
        <v>0.152811986863711</v>
      </c>
    </row>
    <row r="32" spans="1:25" ht="19.5" customHeight="1">
      <c r="A32" s="489" t="s">
        <v>374</v>
      </c>
      <c r="B32" s="490">
        <v>903</v>
      </c>
      <c r="C32" s="491">
        <v>1000</v>
      </c>
      <c r="D32" s="492">
        <v>0</v>
      </c>
      <c r="E32" s="493">
        <v>0</v>
      </c>
      <c r="F32" s="494"/>
      <c r="G32" s="495"/>
      <c r="H32" s="490">
        <v>603</v>
      </c>
      <c r="I32" s="491">
        <v>872</v>
      </c>
      <c r="J32" s="492"/>
      <c r="K32" s="493"/>
      <c r="L32" s="494">
        <f t="shared" si="10"/>
        <v>1475</v>
      </c>
      <c r="M32" s="496">
        <f t="shared" si="11"/>
        <v>-1</v>
      </c>
      <c r="N32" s="490">
        <v>2065</v>
      </c>
      <c r="O32" s="491">
        <v>1960</v>
      </c>
      <c r="P32" s="492"/>
      <c r="Q32" s="493"/>
      <c r="R32" s="494">
        <f t="shared" si="12"/>
        <v>4025</v>
      </c>
      <c r="S32" s="495">
        <f t="shared" si="13"/>
        <v>0.0020270562912273033</v>
      </c>
      <c r="T32" s="490">
        <v>1285</v>
      </c>
      <c r="U32" s="491">
        <v>1440</v>
      </c>
      <c r="V32" s="492"/>
      <c r="W32" s="493"/>
      <c r="X32" s="494">
        <f t="shared" si="14"/>
        <v>2725</v>
      </c>
      <c r="Y32" s="497">
        <f t="shared" si="15"/>
        <v>0.47706422018348627</v>
      </c>
    </row>
    <row r="33" spans="1:25" ht="19.5" customHeight="1">
      <c r="A33" s="489" t="s">
        <v>375</v>
      </c>
      <c r="B33" s="490">
        <v>978</v>
      </c>
      <c r="C33" s="491">
        <v>902</v>
      </c>
      <c r="D33" s="492">
        <v>0</v>
      </c>
      <c r="E33" s="493">
        <v>0</v>
      </c>
      <c r="F33" s="494"/>
      <c r="G33" s="495"/>
      <c r="H33" s="490">
        <v>684</v>
      </c>
      <c r="I33" s="491">
        <v>506</v>
      </c>
      <c r="J33" s="492">
        <v>17</v>
      </c>
      <c r="K33" s="493">
        <v>27</v>
      </c>
      <c r="L33" s="494">
        <f t="shared" si="10"/>
        <v>1234</v>
      </c>
      <c r="M33" s="496">
        <f t="shared" si="11"/>
        <v>-1</v>
      </c>
      <c r="N33" s="490">
        <v>2213</v>
      </c>
      <c r="O33" s="491">
        <v>2079</v>
      </c>
      <c r="P33" s="492"/>
      <c r="Q33" s="493"/>
      <c r="R33" s="494">
        <f t="shared" si="12"/>
        <v>4292</v>
      </c>
      <c r="S33" s="495">
        <f t="shared" si="13"/>
        <v>0.00216152188868263</v>
      </c>
      <c r="T33" s="490">
        <v>1473</v>
      </c>
      <c r="U33" s="491">
        <v>1100</v>
      </c>
      <c r="V33" s="492">
        <v>17</v>
      </c>
      <c r="W33" s="493">
        <v>27</v>
      </c>
      <c r="X33" s="494">
        <f t="shared" si="14"/>
        <v>2617</v>
      </c>
      <c r="Y33" s="497">
        <f t="shared" si="15"/>
        <v>0.6400458540313336</v>
      </c>
    </row>
    <row r="34" spans="1:25" ht="19.5" customHeight="1">
      <c r="A34" s="489" t="s">
        <v>376</v>
      </c>
      <c r="B34" s="490">
        <v>641</v>
      </c>
      <c r="C34" s="491">
        <v>821</v>
      </c>
      <c r="D34" s="492">
        <v>0</v>
      </c>
      <c r="E34" s="493">
        <v>0</v>
      </c>
      <c r="F34" s="494">
        <f t="shared" si="8"/>
        <v>1462</v>
      </c>
      <c r="G34" s="495">
        <f t="shared" si="9"/>
        <v>0.0016851219408178719</v>
      </c>
      <c r="H34" s="490">
        <v>328</v>
      </c>
      <c r="I34" s="491">
        <v>283</v>
      </c>
      <c r="J34" s="492"/>
      <c r="K34" s="493"/>
      <c r="L34" s="494">
        <f t="shared" si="10"/>
        <v>611</v>
      </c>
      <c r="M34" s="496">
        <f t="shared" si="11"/>
        <v>1.392798690671031</v>
      </c>
      <c r="N34" s="490">
        <v>1390</v>
      </c>
      <c r="O34" s="491">
        <v>1422</v>
      </c>
      <c r="P34" s="492"/>
      <c r="Q34" s="493"/>
      <c r="R34" s="494">
        <f t="shared" si="12"/>
        <v>2812</v>
      </c>
      <c r="S34" s="495">
        <f t="shared" si="13"/>
        <v>0.0014161695132748266</v>
      </c>
      <c r="T34" s="490">
        <v>917</v>
      </c>
      <c r="U34" s="491">
        <v>661</v>
      </c>
      <c r="V34" s="492"/>
      <c r="W34" s="493"/>
      <c r="X34" s="494">
        <f t="shared" si="14"/>
        <v>1578</v>
      </c>
      <c r="Y34" s="497">
        <f t="shared" si="15"/>
        <v>0.7820025348542459</v>
      </c>
    </row>
    <row r="35" spans="1:25" ht="19.5" customHeight="1">
      <c r="A35" s="489" t="s">
        <v>377</v>
      </c>
      <c r="B35" s="490">
        <v>628</v>
      </c>
      <c r="C35" s="491">
        <v>593</v>
      </c>
      <c r="D35" s="492">
        <v>0</v>
      </c>
      <c r="E35" s="493">
        <v>0</v>
      </c>
      <c r="F35" s="494">
        <f t="shared" si="8"/>
        <v>1221</v>
      </c>
      <c r="G35" s="495">
        <f t="shared" si="9"/>
        <v>0.0014073419218458424</v>
      </c>
      <c r="H35" s="490"/>
      <c r="I35" s="491"/>
      <c r="J35" s="492"/>
      <c r="K35" s="493"/>
      <c r="L35" s="494">
        <f t="shared" si="10"/>
        <v>0</v>
      </c>
      <c r="M35" s="496" t="str">
        <f t="shared" si="11"/>
        <v>         /0</v>
      </c>
      <c r="N35" s="490">
        <v>1190</v>
      </c>
      <c r="O35" s="491">
        <v>1268</v>
      </c>
      <c r="P35" s="492"/>
      <c r="Q35" s="493"/>
      <c r="R35" s="494">
        <f t="shared" si="12"/>
        <v>2458</v>
      </c>
      <c r="S35" s="495">
        <f t="shared" si="13"/>
        <v>0.0012378892829407978</v>
      </c>
      <c r="T35" s="490"/>
      <c r="U35" s="491"/>
      <c r="V35" s="492"/>
      <c r="W35" s="493"/>
      <c r="X35" s="494">
        <f t="shared" si="14"/>
        <v>0</v>
      </c>
      <c r="Y35" s="497" t="str">
        <f t="shared" si="15"/>
        <v>         /0</v>
      </c>
    </row>
    <row r="36" spans="1:25" ht="19.5" customHeight="1">
      <c r="A36" s="489" t="s">
        <v>378</v>
      </c>
      <c r="B36" s="490">
        <v>329</v>
      </c>
      <c r="C36" s="491">
        <v>344</v>
      </c>
      <c r="D36" s="492">
        <v>0</v>
      </c>
      <c r="E36" s="493">
        <v>0</v>
      </c>
      <c r="F36" s="494">
        <f t="shared" si="8"/>
        <v>673</v>
      </c>
      <c r="G36" s="495">
        <f t="shared" si="9"/>
        <v>0.0007757093475857919</v>
      </c>
      <c r="H36" s="490">
        <v>347</v>
      </c>
      <c r="I36" s="491">
        <v>251</v>
      </c>
      <c r="J36" s="492"/>
      <c r="K36" s="493"/>
      <c r="L36" s="494">
        <f t="shared" si="10"/>
        <v>598</v>
      </c>
      <c r="M36" s="496">
        <f t="shared" si="11"/>
        <v>0.12541806020066892</v>
      </c>
      <c r="N36" s="490">
        <v>700</v>
      </c>
      <c r="O36" s="491">
        <v>694</v>
      </c>
      <c r="P36" s="492"/>
      <c r="Q36" s="493"/>
      <c r="R36" s="494">
        <f t="shared" si="12"/>
        <v>1394</v>
      </c>
      <c r="S36" s="495">
        <f t="shared" si="13"/>
        <v>0.0007020413589989716</v>
      </c>
      <c r="T36" s="490">
        <v>735</v>
      </c>
      <c r="U36" s="491">
        <v>511</v>
      </c>
      <c r="V36" s="492"/>
      <c r="W36" s="493"/>
      <c r="X36" s="494">
        <f t="shared" si="14"/>
        <v>1246</v>
      </c>
      <c r="Y36" s="497">
        <f t="shared" si="15"/>
        <v>0.1187800963081862</v>
      </c>
    </row>
    <row r="37" spans="1:25" ht="19.5" customHeight="1">
      <c r="A37" s="489" t="s">
        <v>379</v>
      </c>
      <c r="B37" s="490">
        <v>322</v>
      </c>
      <c r="C37" s="491">
        <v>336</v>
      </c>
      <c r="D37" s="492">
        <v>0</v>
      </c>
      <c r="E37" s="493">
        <v>0</v>
      </c>
      <c r="F37" s="494">
        <f>SUM(B37:E37)</f>
        <v>658</v>
      </c>
      <c r="G37" s="495">
        <f>F37/$F$9</f>
        <v>0.000758420134786703</v>
      </c>
      <c r="H37" s="490">
        <v>309</v>
      </c>
      <c r="I37" s="491">
        <v>287</v>
      </c>
      <c r="J37" s="492"/>
      <c r="K37" s="493"/>
      <c r="L37" s="494">
        <f>SUM(H37:K37)</f>
        <v>596</v>
      </c>
      <c r="M37" s="496">
        <f>IF(ISERROR(F37/L37-1),"         /0",(F37/L37-1))</f>
        <v>0.10402684563758391</v>
      </c>
      <c r="N37" s="490">
        <v>716</v>
      </c>
      <c r="O37" s="491">
        <v>670</v>
      </c>
      <c r="P37" s="492"/>
      <c r="Q37" s="493"/>
      <c r="R37" s="494">
        <f>SUM(N37:Q37)</f>
        <v>1386</v>
      </c>
      <c r="S37" s="495">
        <f>R37/$R$9</f>
        <v>0.0006980124272400105</v>
      </c>
      <c r="T37" s="490">
        <v>653</v>
      </c>
      <c r="U37" s="491">
        <v>544</v>
      </c>
      <c r="V37" s="492"/>
      <c r="W37" s="493"/>
      <c r="X37" s="494">
        <f>SUM(T37:W37)</f>
        <v>1197</v>
      </c>
      <c r="Y37" s="497">
        <f>IF(ISERROR(R37/X37-1),"         /0",IF(R37/X37&gt;5,"  *  ",(R37/X37-1)))</f>
        <v>0.1578947368421053</v>
      </c>
    </row>
    <row r="38" spans="1:25" ht="19.5" customHeight="1">
      <c r="A38" s="489" t="s">
        <v>380</v>
      </c>
      <c r="B38" s="490">
        <v>350</v>
      </c>
      <c r="C38" s="491">
        <v>270</v>
      </c>
      <c r="D38" s="492">
        <v>0</v>
      </c>
      <c r="E38" s="493">
        <v>0</v>
      </c>
      <c r="F38" s="494">
        <f>SUM(B38:E38)</f>
        <v>620</v>
      </c>
      <c r="G38" s="495">
        <f>F38/$F$9</f>
        <v>0.0007146207956956775</v>
      </c>
      <c r="H38" s="490">
        <v>339</v>
      </c>
      <c r="I38" s="491">
        <v>312</v>
      </c>
      <c r="J38" s="492"/>
      <c r="K38" s="493"/>
      <c r="L38" s="494">
        <f>SUM(H38:K38)</f>
        <v>651</v>
      </c>
      <c r="M38" s="496">
        <f>IF(ISERROR(F38/L38-1),"         /0",(F38/L38-1))</f>
        <v>-0.04761904761904767</v>
      </c>
      <c r="N38" s="490">
        <v>608</v>
      </c>
      <c r="O38" s="491">
        <v>624</v>
      </c>
      <c r="P38" s="492"/>
      <c r="Q38" s="493"/>
      <c r="R38" s="494">
        <f>SUM(N38:Q38)</f>
        <v>1232</v>
      </c>
      <c r="S38" s="495">
        <f>R38/$R$9</f>
        <v>0.0006204554908800094</v>
      </c>
      <c r="T38" s="490">
        <v>534</v>
      </c>
      <c r="U38" s="491">
        <v>561</v>
      </c>
      <c r="V38" s="492"/>
      <c r="W38" s="493"/>
      <c r="X38" s="494">
        <f>SUM(T38:W38)</f>
        <v>1095</v>
      </c>
      <c r="Y38" s="497">
        <f>IF(ISERROR(R38/X38-1),"         /0",IF(R38/X38&gt;5,"  *  ",(R38/X38-1)))</f>
        <v>0.12511415525114145</v>
      </c>
    </row>
    <row r="39" spans="1:25" ht="19.5" customHeight="1">
      <c r="A39" s="349" t="s">
        <v>381</v>
      </c>
      <c r="B39" s="350">
        <v>298</v>
      </c>
      <c r="C39" s="351">
        <v>281</v>
      </c>
      <c r="D39" s="352">
        <v>0</v>
      </c>
      <c r="E39" s="369">
        <v>0</v>
      </c>
      <c r="F39" s="370">
        <f t="shared" si="8"/>
        <v>579</v>
      </c>
      <c r="G39" s="353">
        <f t="shared" si="9"/>
        <v>0.0006673636140448344</v>
      </c>
      <c r="H39" s="350">
        <v>867</v>
      </c>
      <c r="I39" s="351">
        <v>149</v>
      </c>
      <c r="J39" s="352"/>
      <c r="K39" s="369"/>
      <c r="L39" s="370">
        <f t="shared" si="10"/>
        <v>1016</v>
      </c>
      <c r="M39" s="371">
        <f t="shared" si="11"/>
        <v>-0.4301181102362205</v>
      </c>
      <c r="N39" s="350">
        <v>552</v>
      </c>
      <c r="O39" s="351">
        <v>832</v>
      </c>
      <c r="P39" s="352"/>
      <c r="Q39" s="369"/>
      <c r="R39" s="370">
        <f t="shared" si="12"/>
        <v>1384</v>
      </c>
      <c r="S39" s="353">
        <f t="shared" si="13"/>
        <v>0.0006970051943002702</v>
      </c>
      <c r="T39" s="350">
        <v>1609</v>
      </c>
      <c r="U39" s="351">
        <v>1223</v>
      </c>
      <c r="V39" s="352"/>
      <c r="W39" s="369"/>
      <c r="X39" s="370">
        <f t="shared" si="14"/>
        <v>2832</v>
      </c>
      <c r="Y39" s="355">
        <f t="shared" si="15"/>
        <v>-0.5112994350282486</v>
      </c>
    </row>
    <row r="40" spans="1:25" ht="19.5" customHeight="1" thickBot="1">
      <c r="A40" s="349" t="s">
        <v>51</v>
      </c>
      <c r="B40" s="350">
        <v>914</v>
      </c>
      <c r="C40" s="351">
        <v>740</v>
      </c>
      <c r="D40" s="352">
        <v>0</v>
      </c>
      <c r="E40" s="369">
        <v>0</v>
      </c>
      <c r="F40" s="352">
        <f t="shared" si="8"/>
        <v>1654</v>
      </c>
      <c r="G40" s="353">
        <f t="shared" si="9"/>
        <v>0.001906423864646211</v>
      </c>
      <c r="H40" s="350">
        <v>670</v>
      </c>
      <c r="I40" s="351">
        <v>653</v>
      </c>
      <c r="J40" s="352">
        <v>0</v>
      </c>
      <c r="K40" s="369">
        <v>0</v>
      </c>
      <c r="L40" s="370">
        <f t="shared" si="10"/>
        <v>1323</v>
      </c>
      <c r="M40" s="371">
        <f t="shared" si="11"/>
        <v>0.25018896447467887</v>
      </c>
      <c r="N40" s="350">
        <v>1659</v>
      </c>
      <c r="O40" s="351">
        <v>1582</v>
      </c>
      <c r="P40" s="352">
        <v>0</v>
      </c>
      <c r="Q40" s="369">
        <v>0</v>
      </c>
      <c r="R40" s="370">
        <f t="shared" si="12"/>
        <v>3241</v>
      </c>
      <c r="S40" s="353">
        <f t="shared" si="13"/>
        <v>0.0016322209788491155</v>
      </c>
      <c r="T40" s="350">
        <v>1348</v>
      </c>
      <c r="U40" s="351">
        <v>1314</v>
      </c>
      <c r="V40" s="352">
        <v>0</v>
      </c>
      <c r="W40" s="369">
        <v>0</v>
      </c>
      <c r="X40" s="370">
        <f t="shared" si="14"/>
        <v>2662</v>
      </c>
      <c r="Y40" s="355">
        <f t="shared" si="15"/>
        <v>0.2175056348610067</v>
      </c>
    </row>
    <row r="41" spans="1:25" s="174" customFormat="1" ht="19.5" customHeight="1">
      <c r="A41" s="183" t="s">
        <v>53</v>
      </c>
      <c r="B41" s="180">
        <f>SUM(B42:B50)</f>
        <v>128540</v>
      </c>
      <c r="C41" s="179">
        <f>SUM(C42:C50)</f>
        <v>129557</v>
      </c>
      <c r="D41" s="178">
        <f>SUM(D42:D50)</f>
        <v>42</v>
      </c>
      <c r="E41" s="177">
        <f>SUM(E42:E50)</f>
        <v>38</v>
      </c>
      <c r="F41" s="176">
        <f t="shared" si="0"/>
        <v>258177</v>
      </c>
      <c r="G41" s="181">
        <f t="shared" si="1"/>
        <v>0.2975784728553596</v>
      </c>
      <c r="H41" s="180">
        <f>SUM(H42:H50)</f>
        <v>122652</v>
      </c>
      <c r="I41" s="179">
        <f>SUM(I42:I50)</f>
        <v>112268</v>
      </c>
      <c r="J41" s="178">
        <f>SUM(J42:J50)</f>
        <v>742</v>
      </c>
      <c r="K41" s="177">
        <f>SUM(K42:K50)</f>
        <v>817</v>
      </c>
      <c r="L41" s="176">
        <f t="shared" si="2"/>
        <v>236479</v>
      </c>
      <c r="M41" s="182">
        <f t="shared" si="3"/>
        <v>0.09175444754079654</v>
      </c>
      <c r="N41" s="180">
        <f>SUM(N42:N50)</f>
        <v>309353</v>
      </c>
      <c r="O41" s="179">
        <f>SUM(O42:O50)</f>
        <v>297796</v>
      </c>
      <c r="P41" s="178">
        <f>SUM(P42:P50)</f>
        <v>986</v>
      </c>
      <c r="Q41" s="177">
        <f>SUM(Q42:Q50)</f>
        <v>1095</v>
      </c>
      <c r="R41" s="176">
        <f t="shared" si="4"/>
        <v>609230</v>
      </c>
      <c r="S41" s="181">
        <f t="shared" si="5"/>
        <v>0.3068182619389838</v>
      </c>
      <c r="T41" s="180">
        <f>SUM(T42:T50)</f>
        <v>286937</v>
      </c>
      <c r="U41" s="179">
        <f>SUM(U42:U50)</f>
        <v>264488</v>
      </c>
      <c r="V41" s="178">
        <f>SUM(V42:V50)</f>
        <v>3220</v>
      </c>
      <c r="W41" s="177">
        <f>SUM(W42:W50)</f>
        <v>3603</v>
      </c>
      <c r="X41" s="176">
        <f t="shared" si="6"/>
        <v>558248</v>
      </c>
      <c r="Y41" s="175">
        <f t="shared" si="7"/>
        <v>0.09132500250784603</v>
      </c>
    </row>
    <row r="42" spans="1:25" s="137" customFormat="1" ht="19.5" customHeight="1">
      <c r="A42" s="342" t="s">
        <v>382</v>
      </c>
      <c r="B42" s="343">
        <v>73325</v>
      </c>
      <c r="C42" s="344">
        <v>74220</v>
      </c>
      <c r="D42" s="345">
        <v>4</v>
      </c>
      <c r="E42" s="366">
        <v>10</v>
      </c>
      <c r="F42" s="367">
        <f t="shared" si="0"/>
        <v>147559</v>
      </c>
      <c r="G42" s="346">
        <f t="shared" si="1"/>
        <v>0.17007859676138465</v>
      </c>
      <c r="H42" s="343">
        <v>72928</v>
      </c>
      <c r="I42" s="344">
        <v>64021</v>
      </c>
      <c r="J42" s="345">
        <v>730</v>
      </c>
      <c r="K42" s="366">
        <v>810</v>
      </c>
      <c r="L42" s="367">
        <f t="shared" si="2"/>
        <v>138489</v>
      </c>
      <c r="M42" s="368">
        <f t="shared" si="3"/>
        <v>0.06549256619659327</v>
      </c>
      <c r="N42" s="343">
        <v>176564</v>
      </c>
      <c r="O42" s="344">
        <v>167560</v>
      </c>
      <c r="P42" s="345">
        <v>819</v>
      </c>
      <c r="Q42" s="366">
        <v>1049</v>
      </c>
      <c r="R42" s="367">
        <f t="shared" si="4"/>
        <v>345992</v>
      </c>
      <c r="S42" s="346">
        <f t="shared" si="5"/>
        <v>0.1742472696433086</v>
      </c>
      <c r="T42" s="363">
        <v>169824</v>
      </c>
      <c r="U42" s="344">
        <v>150008</v>
      </c>
      <c r="V42" s="345">
        <v>3057</v>
      </c>
      <c r="W42" s="366">
        <v>3456</v>
      </c>
      <c r="X42" s="367">
        <f t="shared" si="6"/>
        <v>326345</v>
      </c>
      <c r="Y42" s="348">
        <f t="shared" si="7"/>
        <v>0.06020315923332675</v>
      </c>
    </row>
    <row r="43" spans="1:25" s="137" customFormat="1" ht="19.5" customHeight="1">
      <c r="A43" s="349" t="s">
        <v>383</v>
      </c>
      <c r="B43" s="350">
        <v>35213</v>
      </c>
      <c r="C43" s="351">
        <v>36024</v>
      </c>
      <c r="D43" s="352">
        <v>7</v>
      </c>
      <c r="E43" s="369">
        <v>0</v>
      </c>
      <c r="F43" s="370">
        <f t="shared" si="0"/>
        <v>71244</v>
      </c>
      <c r="G43" s="353">
        <f t="shared" si="1"/>
        <v>0.08211684511055299</v>
      </c>
      <c r="H43" s="350">
        <v>30816</v>
      </c>
      <c r="I43" s="351">
        <v>29790</v>
      </c>
      <c r="J43" s="352">
        <v>8</v>
      </c>
      <c r="K43" s="369">
        <v>0</v>
      </c>
      <c r="L43" s="370">
        <f t="shared" si="2"/>
        <v>60614</v>
      </c>
      <c r="M43" s="371">
        <f t="shared" si="3"/>
        <v>0.17537202626455928</v>
      </c>
      <c r="N43" s="350">
        <v>85170</v>
      </c>
      <c r="O43" s="351">
        <v>86546</v>
      </c>
      <c r="P43" s="352">
        <v>16</v>
      </c>
      <c r="Q43" s="369">
        <v>7</v>
      </c>
      <c r="R43" s="370">
        <f t="shared" si="4"/>
        <v>171739</v>
      </c>
      <c r="S43" s="353">
        <f t="shared" si="5"/>
        <v>0.08649058891902754</v>
      </c>
      <c r="T43" s="364">
        <v>73425</v>
      </c>
      <c r="U43" s="351">
        <v>72394</v>
      </c>
      <c r="V43" s="352">
        <v>18</v>
      </c>
      <c r="W43" s="369">
        <v>104</v>
      </c>
      <c r="X43" s="370">
        <f t="shared" si="6"/>
        <v>145941</v>
      </c>
      <c r="Y43" s="355">
        <f t="shared" si="7"/>
        <v>0.17677006461515266</v>
      </c>
    </row>
    <row r="44" spans="1:25" s="137" customFormat="1" ht="19.5" customHeight="1">
      <c r="A44" s="349" t="s">
        <v>384</v>
      </c>
      <c r="B44" s="350">
        <v>6482</v>
      </c>
      <c r="C44" s="351">
        <v>6181</v>
      </c>
      <c r="D44" s="352">
        <v>17</v>
      </c>
      <c r="E44" s="369">
        <v>17</v>
      </c>
      <c r="F44" s="370">
        <f t="shared" si="0"/>
        <v>12697</v>
      </c>
      <c r="G44" s="353">
        <f t="shared" si="1"/>
        <v>0.014634742327335514</v>
      </c>
      <c r="H44" s="350">
        <v>5925</v>
      </c>
      <c r="I44" s="351">
        <v>5647</v>
      </c>
      <c r="J44" s="352">
        <v>2</v>
      </c>
      <c r="K44" s="369">
        <v>0</v>
      </c>
      <c r="L44" s="370">
        <f t="shared" si="2"/>
        <v>11574</v>
      </c>
      <c r="M44" s="371">
        <f t="shared" si="3"/>
        <v>0.09702782097805418</v>
      </c>
      <c r="N44" s="350">
        <v>14955</v>
      </c>
      <c r="O44" s="351">
        <v>13162</v>
      </c>
      <c r="P44" s="352">
        <v>17</v>
      </c>
      <c r="Q44" s="369">
        <v>17</v>
      </c>
      <c r="R44" s="370">
        <f t="shared" si="4"/>
        <v>28151</v>
      </c>
      <c r="S44" s="353">
        <f t="shared" si="5"/>
        <v>0.01417730724331424</v>
      </c>
      <c r="T44" s="364">
        <v>13628</v>
      </c>
      <c r="U44" s="351">
        <v>11368</v>
      </c>
      <c r="V44" s="352">
        <v>125</v>
      </c>
      <c r="W44" s="369">
        <v>26</v>
      </c>
      <c r="X44" s="370">
        <f t="shared" si="6"/>
        <v>25147</v>
      </c>
      <c r="Y44" s="355">
        <f t="shared" si="7"/>
        <v>0.11945758937447803</v>
      </c>
    </row>
    <row r="45" spans="1:25" s="137" customFormat="1" ht="19.5" customHeight="1">
      <c r="A45" s="349" t="s">
        <v>385</v>
      </c>
      <c r="B45" s="350">
        <v>5459</v>
      </c>
      <c r="C45" s="351">
        <v>4936</v>
      </c>
      <c r="D45" s="352">
        <v>1</v>
      </c>
      <c r="E45" s="369">
        <v>2</v>
      </c>
      <c r="F45" s="370">
        <f>SUM(B45:E45)</f>
        <v>10398</v>
      </c>
      <c r="G45" s="353">
        <f>F45/$F$9</f>
        <v>0.011984882312328476</v>
      </c>
      <c r="H45" s="350">
        <v>5158</v>
      </c>
      <c r="I45" s="351">
        <v>5588</v>
      </c>
      <c r="J45" s="352">
        <v>0</v>
      </c>
      <c r="K45" s="369">
        <v>5</v>
      </c>
      <c r="L45" s="370">
        <f>SUM(H45:K45)</f>
        <v>10751</v>
      </c>
      <c r="M45" s="371">
        <f>IF(ISERROR(F45/L45-1),"         /0",(F45/L45-1))</f>
        <v>-0.03283415496232911</v>
      </c>
      <c r="N45" s="350">
        <v>14519</v>
      </c>
      <c r="O45" s="351">
        <v>14542</v>
      </c>
      <c r="P45" s="352">
        <v>3</v>
      </c>
      <c r="Q45" s="369">
        <v>2</v>
      </c>
      <c r="R45" s="370">
        <f>SUM(N45:Q45)</f>
        <v>29066</v>
      </c>
      <c r="S45" s="353">
        <f>R45/$R$9</f>
        <v>0.014638116313245415</v>
      </c>
      <c r="T45" s="364">
        <v>13758</v>
      </c>
      <c r="U45" s="351">
        <v>16486</v>
      </c>
      <c r="V45" s="352">
        <v>14</v>
      </c>
      <c r="W45" s="369">
        <v>15</v>
      </c>
      <c r="X45" s="370">
        <f>SUM(T45:W45)</f>
        <v>30273</v>
      </c>
      <c r="Y45" s="355">
        <f>IF(ISERROR(R45/X45-1),"         /0",IF(R45/X45&gt;5,"  *  ",(R45/X45-1)))</f>
        <v>-0.03987051167707201</v>
      </c>
    </row>
    <row r="46" spans="1:25" s="137" customFormat="1" ht="19.5" customHeight="1">
      <c r="A46" s="349" t="s">
        <v>386</v>
      </c>
      <c r="B46" s="350">
        <v>3722</v>
      </c>
      <c r="C46" s="351">
        <v>3852</v>
      </c>
      <c r="D46" s="352">
        <v>0</v>
      </c>
      <c r="E46" s="369">
        <v>0</v>
      </c>
      <c r="F46" s="370">
        <f>SUM(B46:E46)</f>
        <v>7574</v>
      </c>
      <c r="G46" s="353">
        <f>F46/$F$9</f>
        <v>0.008729899849353327</v>
      </c>
      <c r="H46" s="350">
        <v>2757</v>
      </c>
      <c r="I46" s="351">
        <v>2683</v>
      </c>
      <c r="J46" s="352"/>
      <c r="K46" s="369"/>
      <c r="L46" s="370">
        <f>SUM(H46:K46)</f>
        <v>5440</v>
      </c>
      <c r="M46" s="371">
        <f>IF(ISERROR(F46/L46-1),"         /0",(F46/L46-1))</f>
        <v>0.39227941176470593</v>
      </c>
      <c r="N46" s="350">
        <v>8164</v>
      </c>
      <c r="O46" s="351">
        <v>7586</v>
      </c>
      <c r="P46" s="352"/>
      <c r="Q46" s="369">
        <v>3</v>
      </c>
      <c r="R46" s="370">
        <f>SUM(N46:Q46)</f>
        <v>15753</v>
      </c>
      <c r="S46" s="353">
        <f>R46/$R$9</f>
        <v>0.007933470249864275</v>
      </c>
      <c r="T46" s="364">
        <v>5778</v>
      </c>
      <c r="U46" s="351">
        <v>5369</v>
      </c>
      <c r="V46" s="352"/>
      <c r="W46" s="369"/>
      <c r="X46" s="370">
        <f>SUM(T46:W46)</f>
        <v>11147</v>
      </c>
      <c r="Y46" s="355">
        <f>IF(ISERROR(R46/X46-1),"         /0",IF(R46/X46&gt;5,"  *  ",(R46/X46-1)))</f>
        <v>0.4132053467300618</v>
      </c>
    </row>
    <row r="47" spans="1:25" s="137" customFormat="1" ht="19.5" customHeight="1">
      <c r="A47" s="349" t="s">
        <v>387</v>
      </c>
      <c r="B47" s="350">
        <v>2633</v>
      </c>
      <c r="C47" s="351">
        <v>2598</v>
      </c>
      <c r="D47" s="352">
        <v>0</v>
      </c>
      <c r="E47" s="369">
        <v>0</v>
      </c>
      <c r="F47" s="370">
        <f>SUM(B47:E47)</f>
        <v>5231</v>
      </c>
      <c r="G47" s="353">
        <f>F47/$F$9</f>
        <v>0.006029324810135628</v>
      </c>
      <c r="H47" s="350">
        <v>2700</v>
      </c>
      <c r="I47" s="351">
        <v>2588</v>
      </c>
      <c r="J47" s="352"/>
      <c r="K47" s="369"/>
      <c r="L47" s="370">
        <f>SUM(H47:K47)</f>
        <v>5288</v>
      </c>
      <c r="M47" s="371">
        <f>IF(ISERROR(F47/L47-1),"         /0",(F47/L47-1))</f>
        <v>-0.010779122541603625</v>
      </c>
      <c r="N47" s="350">
        <v>6016</v>
      </c>
      <c r="O47" s="351">
        <v>4980</v>
      </c>
      <c r="P47" s="352">
        <v>118</v>
      </c>
      <c r="Q47" s="369">
        <v>0</v>
      </c>
      <c r="R47" s="370">
        <f>SUM(N47:Q47)</f>
        <v>11114</v>
      </c>
      <c r="S47" s="353">
        <f>R47/$R$9</f>
        <v>0.005597193446136708</v>
      </c>
      <c r="T47" s="364">
        <v>5748</v>
      </c>
      <c r="U47" s="351">
        <v>4986</v>
      </c>
      <c r="V47" s="352">
        <v>4</v>
      </c>
      <c r="W47" s="369"/>
      <c r="X47" s="370">
        <f>SUM(T47:W47)</f>
        <v>10738</v>
      </c>
      <c r="Y47" s="355">
        <f>IF(ISERROR(R47/X47-1),"         /0",IF(R47/X47&gt;5,"  *  ",(R47/X47-1)))</f>
        <v>0.03501583162600119</v>
      </c>
    </row>
    <row r="48" spans="1:25" s="137" customFormat="1" ht="19.5" customHeight="1">
      <c r="A48" s="349" t="s">
        <v>388</v>
      </c>
      <c r="B48" s="350">
        <v>1038</v>
      </c>
      <c r="C48" s="351">
        <v>1079</v>
      </c>
      <c r="D48" s="352">
        <v>9</v>
      </c>
      <c r="E48" s="369">
        <v>9</v>
      </c>
      <c r="F48" s="370">
        <f t="shared" si="0"/>
        <v>2135</v>
      </c>
      <c r="G48" s="353">
        <f t="shared" si="1"/>
        <v>0.002460831288403664</v>
      </c>
      <c r="H48" s="350">
        <v>1330</v>
      </c>
      <c r="I48" s="351">
        <v>1378</v>
      </c>
      <c r="J48" s="352">
        <v>2</v>
      </c>
      <c r="K48" s="369">
        <v>2</v>
      </c>
      <c r="L48" s="370">
        <f t="shared" si="2"/>
        <v>2712</v>
      </c>
      <c r="M48" s="371">
        <f t="shared" si="3"/>
        <v>-0.21275811209439532</v>
      </c>
      <c r="N48" s="350">
        <v>2423</v>
      </c>
      <c r="O48" s="351">
        <v>2022</v>
      </c>
      <c r="P48" s="352">
        <v>9</v>
      </c>
      <c r="Q48" s="369">
        <v>9</v>
      </c>
      <c r="R48" s="370">
        <f t="shared" si="4"/>
        <v>4463</v>
      </c>
      <c r="S48" s="353">
        <f t="shared" si="5"/>
        <v>0.0022476403050304236</v>
      </c>
      <c r="T48" s="364">
        <v>2797</v>
      </c>
      <c r="U48" s="351">
        <v>2565</v>
      </c>
      <c r="V48" s="352">
        <v>2</v>
      </c>
      <c r="W48" s="369">
        <v>2</v>
      </c>
      <c r="X48" s="370">
        <f t="shared" si="6"/>
        <v>5366</v>
      </c>
      <c r="Y48" s="355">
        <f t="shared" si="7"/>
        <v>-0.1682817741334327</v>
      </c>
    </row>
    <row r="49" spans="1:25" s="137" customFormat="1" ht="19.5" customHeight="1">
      <c r="A49" s="349" t="s">
        <v>389</v>
      </c>
      <c r="B49" s="350">
        <v>494</v>
      </c>
      <c r="C49" s="351">
        <v>459</v>
      </c>
      <c r="D49" s="352">
        <v>0</v>
      </c>
      <c r="E49" s="369">
        <v>0</v>
      </c>
      <c r="F49" s="370">
        <f t="shared" si="0"/>
        <v>953</v>
      </c>
      <c r="G49" s="353">
        <f t="shared" si="1"/>
        <v>0.0010984413198354527</v>
      </c>
      <c r="H49" s="350">
        <v>908</v>
      </c>
      <c r="I49" s="351">
        <v>402</v>
      </c>
      <c r="J49" s="352"/>
      <c r="K49" s="369"/>
      <c r="L49" s="370">
        <f t="shared" si="2"/>
        <v>1310</v>
      </c>
      <c r="M49" s="371">
        <f t="shared" si="3"/>
        <v>-0.27251908396946567</v>
      </c>
      <c r="N49" s="350">
        <v>1114</v>
      </c>
      <c r="O49" s="351">
        <v>946</v>
      </c>
      <c r="P49" s="352"/>
      <c r="Q49" s="369"/>
      <c r="R49" s="370">
        <f t="shared" si="4"/>
        <v>2060</v>
      </c>
      <c r="S49" s="353">
        <f t="shared" si="5"/>
        <v>0.0010374499279324832</v>
      </c>
      <c r="T49" s="364">
        <v>1646</v>
      </c>
      <c r="U49" s="351">
        <v>870</v>
      </c>
      <c r="V49" s="352"/>
      <c r="W49" s="369"/>
      <c r="X49" s="370">
        <f t="shared" si="6"/>
        <v>2516</v>
      </c>
      <c r="Y49" s="355">
        <f t="shared" si="7"/>
        <v>-0.18124006359300482</v>
      </c>
    </row>
    <row r="50" spans="1:25" s="137" customFormat="1" ht="19.5" customHeight="1" thickBot="1">
      <c r="A50" s="356" t="s">
        <v>51</v>
      </c>
      <c r="B50" s="357">
        <v>174</v>
      </c>
      <c r="C50" s="358">
        <v>208</v>
      </c>
      <c r="D50" s="359">
        <v>4</v>
      </c>
      <c r="E50" s="372">
        <v>0</v>
      </c>
      <c r="F50" s="373">
        <f>SUM(B50:E50)</f>
        <v>386</v>
      </c>
      <c r="G50" s="360">
        <f>F50/$F$9</f>
        <v>0.0004449090760298896</v>
      </c>
      <c r="H50" s="357">
        <v>130</v>
      </c>
      <c r="I50" s="358">
        <v>171</v>
      </c>
      <c r="J50" s="359"/>
      <c r="K50" s="372"/>
      <c r="L50" s="373">
        <f>SUM(H50:K50)</f>
        <v>301</v>
      </c>
      <c r="M50" s="374">
        <f>IF(ISERROR(F50/L50-1),"         /0",(F50/L50-1))</f>
        <v>0.28239202657807305</v>
      </c>
      <c r="N50" s="357">
        <v>428</v>
      </c>
      <c r="O50" s="358">
        <v>452</v>
      </c>
      <c r="P50" s="359">
        <v>4</v>
      </c>
      <c r="Q50" s="372">
        <v>8</v>
      </c>
      <c r="R50" s="373">
        <f>SUM(N50:Q50)</f>
        <v>892</v>
      </c>
      <c r="S50" s="360">
        <f>R50/$R$9</f>
        <v>0.0004492258911241626</v>
      </c>
      <c r="T50" s="373">
        <v>333</v>
      </c>
      <c r="U50" s="358">
        <v>442</v>
      </c>
      <c r="V50" s="359"/>
      <c r="W50" s="372"/>
      <c r="X50" s="373">
        <f>SUM(T50:W50)</f>
        <v>775</v>
      </c>
      <c r="Y50" s="362">
        <f>IF(ISERROR(R50/X50-1),"         /0",IF(R50/X50&gt;5,"  *  ",(R50/X50-1)))</f>
        <v>0.1509677419354838</v>
      </c>
    </row>
    <row r="51" spans="1:25" s="174" customFormat="1" ht="19.5" customHeight="1">
      <c r="A51" s="183" t="s">
        <v>52</v>
      </c>
      <c r="B51" s="180">
        <f>SUM(B52:B55)</f>
        <v>9932</v>
      </c>
      <c r="C51" s="179">
        <f>SUM(C52:C55)</f>
        <v>10123</v>
      </c>
      <c r="D51" s="178">
        <f>SUM(D52:D55)</f>
        <v>7</v>
      </c>
      <c r="E51" s="177">
        <f>SUM(E52:E55)</f>
        <v>2</v>
      </c>
      <c r="F51" s="176">
        <f t="shared" si="0"/>
        <v>20064</v>
      </c>
      <c r="G51" s="181">
        <f t="shared" si="1"/>
        <v>0.02312605104006141</v>
      </c>
      <c r="H51" s="180">
        <f>SUM(H52:H55)</f>
        <v>8988</v>
      </c>
      <c r="I51" s="179">
        <f>SUM(I52:I55)</f>
        <v>8753</v>
      </c>
      <c r="J51" s="178">
        <f>SUM(J52:J55)</f>
        <v>34</v>
      </c>
      <c r="K51" s="177">
        <f>SUM(K52:K55)</f>
        <v>33</v>
      </c>
      <c r="L51" s="176">
        <f t="shared" si="2"/>
        <v>17808</v>
      </c>
      <c r="M51" s="182">
        <f t="shared" si="3"/>
        <v>0.12668463611859848</v>
      </c>
      <c r="N51" s="180">
        <f>SUM(N52:N55)</f>
        <v>24286</v>
      </c>
      <c r="O51" s="179">
        <f>SUM(O52:O55)</f>
        <v>24762</v>
      </c>
      <c r="P51" s="178">
        <f>SUM(P52:P55)</f>
        <v>482</v>
      </c>
      <c r="Q51" s="177">
        <f>SUM(Q52:Q55)</f>
        <v>506</v>
      </c>
      <c r="R51" s="176">
        <f t="shared" si="4"/>
        <v>50036</v>
      </c>
      <c r="S51" s="181">
        <f t="shared" si="5"/>
        <v>0.025198953686422196</v>
      </c>
      <c r="T51" s="180">
        <f>SUM(T52:T55)</f>
        <v>21360</v>
      </c>
      <c r="U51" s="179">
        <f>SUM(U52:U55)</f>
        <v>21668</v>
      </c>
      <c r="V51" s="178">
        <f>SUM(V52:V55)</f>
        <v>81</v>
      </c>
      <c r="W51" s="177">
        <f>SUM(W52:W55)</f>
        <v>72</v>
      </c>
      <c r="X51" s="176">
        <f t="shared" si="6"/>
        <v>43181</v>
      </c>
      <c r="Y51" s="175">
        <f t="shared" si="7"/>
        <v>0.15875037632291988</v>
      </c>
    </row>
    <row r="52" spans="1:25" ht="19.5" customHeight="1">
      <c r="A52" s="499" t="s">
        <v>390</v>
      </c>
      <c r="B52" s="500">
        <v>6731</v>
      </c>
      <c r="C52" s="501">
        <v>6753</v>
      </c>
      <c r="D52" s="502">
        <v>5</v>
      </c>
      <c r="E52" s="503">
        <v>2</v>
      </c>
      <c r="F52" s="504">
        <f t="shared" si="0"/>
        <v>13491</v>
      </c>
      <c r="G52" s="505">
        <f t="shared" si="1"/>
        <v>0.015549917991500623</v>
      </c>
      <c r="H52" s="500">
        <v>6371</v>
      </c>
      <c r="I52" s="501">
        <v>6138</v>
      </c>
      <c r="J52" s="502">
        <v>9</v>
      </c>
      <c r="K52" s="503">
        <v>12</v>
      </c>
      <c r="L52" s="504">
        <f t="shared" si="2"/>
        <v>12530</v>
      </c>
      <c r="M52" s="506">
        <f t="shared" si="3"/>
        <v>0.07669592976855544</v>
      </c>
      <c r="N52" s="500">
        <v>16423</v>
      </c>
      <c r="O52" s="501">
        <v>16260</v>
      </c>
      <c r="P52" s="502">
        <v>427</v>
      </c>
      <c r="Q52" s="503">
        <v>421</v>
      </c>
      <c r="R52" s="504">
        <f t="shared" si="4"/>
        <v>33531</v>
      </c>
      <c r="S52" s="505">
        <f t="shared" si="5"/>
        <v>0.01688676385121558</v>
      </c>
      <c r="T52" s="507">
        <v>15111</v>
      </c>
      <c r="U52" s="501">
        <v>14781</v>
      </c>
      <c r="V52" s="502">
        <v>36</v>
      </c>
      <c r="W52" s="503">
        <v>17</v>
      </c>
      <c r="X52" s="504">
        <f t="shared" si="6"/>
        <v>29945</v>
      </c>
      <c r="Y52" s="508">
        <f t="shared" si="7"/>
        <v>0.11975288028051434</v>
      </c>
    </row>
    <row r="53" spans="1:25" ht="19.5" customHeight="1">
      <c r="A53" s="489" t="s">
        <v>391</v>
      </c>
      <c r="B53" s="490">
        <v>2889</v>
      </c>
      <c r="C53" s="491">
        <v>3054</v>
      </c>
      <c r="D53" s="492">
        <v>2</v>
      </c>
      <c r="E53" s="493">
        <v>0</v>
      </c>
      <c r="F53" s="494">
        <f>SUM(B53:E53)</f>
        <v>5945</v>
      </c>
      <c r="G53" s="495">
        <f>F53/$F$9</f>
        <v>0.006852291339372263</v>
      </c>
      <c r="H53" s="490">
        <v>2362</v>
      </c>
      <c r="I53" s="491">
        <v>2325</v>
      </c>
      <c r="J53" s="492">
        <v>24</v>
      </c>
      <c r="K53" s="493">
        <v>15</v>
      </c>
      <c r="L53" s="494">
        <f>SUM(H53:K53)</f>
        <v>4726</v>
      </c>
      <c r="M53" s="496">
        <f>IF(ISERROR(F53/L53-1),"         /0",(F53/L53-1))</f>
        <v>0.2579348286077021</v>
      </c>
      <c r="N53" s="490">
        <v>7183</v>
      </c>
      <c r="O53" s="491">
        <v>7710</v>
      </c>
      <c r="P53" s="492">
        <v>24</v>
      </c>
      <c r="Q53" s="493">
        <v>23</v>
      </c>
      <c r="R53" s="494">
        <f>SUM(N53:Q53)</f>
        <v>14940</v>
      </c>
      <c r="S53" s="495">
        <f>R53/$R$9</f>
        <v>0.007524030059859853</v>
      </c>
      <c r="T53" s="498">
        <v>5619</v>
      </c>
      <c r="U53" s="491">
        <v>6033</v>
      </c>
      <c r="V53" s="492">
        <v>40</v>
      </c>
      <c r="W53" s="493">
        <v>44</v>
      </c>
      <c r="X53" s="494">
        <f>SUM(T53:W53)</f>
        <v>11736</v>
      </c>
      <c r="Y53" s="497">
        <f>IF(ISERROR(R53/X53-1),"         /0",IF(R53/X53&gt;5,"  *  ",(R53/X53-1)))</f>
        <v>0.27300613496932513</v>
      </c>
    </row>
    <row r="54" spans="1:25" ht="19.5" customHeight="1">
      <c r="A54" s="349" t="s">
        <v>392</v>
      </c>
      <c r="B54" s="350">
        <v>236</v>
      </c>
      <c r="C54" s="351">
        <v>195</v>
      </c>
      <c r="D54" s="352">
        <v>0</v>
      </c>
      <c r="E54" s="369">
        <v>0</v>
      </c>
      <c r="F54" s="370">
        <f t="shared" si="0"/>
        <v>431</v>
      </c>
      <c r="G54" s="353">
        <f t="shared" si="1"/>
        <v>0.0004967767144271565</v>
      </c>
      <c r="H54" s="350">
        <v>195</v>
      </c>
      <c r="I54" s="351">
        <v>183</v>
      </c>
      <c r="J54" s="352"/>
      <c r="K54" s="369"/>
      <c r="L54" s="370">
        <f t="shared" si="2"/>
        <v>378</v>
      </c>
      <c r="M54" s="371">
        <f t="shared" si="3"/>
        <v>0.14021164021164023</v>
      </c>
      <c r="N54" s="350">
        <v>529</v>
      </c>
      <c r="O54" s="351">
        <v>539</v>
      </c>
      <c r="P54" s="352">
        <v>2</v>
      </c>
      <c r="Q54" s="369"/>
      <c r="R54" s="370">
        <f t="shared" si="4"/>
        <v>1070</v>
      </c>
      <c r="S54" s="353">
        <f t="shared" si="5"/>
        <v>0.000538869622761047</v>
      </c>
      <c r="T54" s="364">
        <v>494</v>
      </c>
      <c r="U54" s="351">
        <v>619</v>
      </c>
      <c r="V54" s="352">
        <v>1</v>
      </c>
      <c r="W54" s="369"/>
      <c r="X54" s="370">
        <f t="shared" si="6"/>
        <v>1114</v>
      </c>
      <c r="Y54" s="355">
        <f t="shared" si="7"/>
        <v>-0.03949730700179532</v>
      </c>
    </row>
    <row r="55" spans="1:25" ht="19.5" customHeight="1" thickBot="1">
      <c r="A55" s="356" t="s">
        <v>51</v>
      </c>
      <c r="B55" s="357">
        <v>76</v>
      </c>
      <c r="C55" s="358">
        <v>121</v>
      </c>
      <c r="D55" s="359">
        <v>0</v>
      </c>
      <c r="E55" s="372">
        <v>0</v>
      </c>
      <c r="F55" s="373">
        <f t="shared" si="0"/>
        <v>197</v>
      </c>
      <c r="G55" s="360">
        <f t="shared" si="1"/>
        <v>0.0002270649947613685</v>
      </c>
      <c r="H55" s="357">
        <v>60</v>
      </c>
      <c r="I55" s="358">
        <v>107</v>
      </c>
      <c r="J55" s="359">
        <v>1</v>
      </c>
      <c r="K55" s="372">
        <v>6</v>
      </c>
      <c r="L55" s="373">
        <f t="shared" si="2"/>
        <v>174</v>
      </c>
      <c r="M55" s="374">
        <f t="shared" si="3"/>
        <v>0.13218390804597702</v>
      </c>
      <c r="N55" s="357">
        <v>151</v>
      </c>
      <c r="O55" s="358">
        <v>253</v>
      </c>
      <c r="P55" s="359">
        <v>29</v>
      </c>
      <c r="Q55" s="372">
        <v>62</v>
      </c>
      <c r="R55" s="373">
        <f t="shared" si="4"/>
        <v>495</v>
      </c>
      <c r="S55" s="360">
        <f t="shared" si="5"/>
        <v>0.00024929015258571803</v>
      </c>
      <c r="T55" s="365">
        <v>136</v>
      </c>
      <c r="U55" s="358">
        <v>235</v>
      </c>
      <c r="V55" s="359">
        <v>4</v>
      </c>
      <c r="W55" s="372">
        <v>11</v>
      </c>
      <c r="X55" s="373">
        <f t="shared" si="6"/>
        <v>386</v>
      </c>
      <c r="Y55" s="362">
        <f t="shared" si="7"/>
        <v>0.28238341968911906</v>
      </c>
    </row>
    <row r="56" spans="1:25" s="137" customFormat="1" ht="19.5" customHeight="1" thickBot="1">
      <c r="A56" s="173" t="s">
        <v>51</v>
      </c>
      <c r="B56" s="170">
        <v>2215</v>
      </c>
      <c r="C56" s="169">
        <v>2266</v>
      </c>
      <c r="D56" s="168">
        <v>0</v>
      </c>
      <c r="E56" s="167">
        <v>0</v>
      </c>
      <c r="F56" s="166">
        <f t="shared" si="0"/>
        <v>4481</v>
      </c>
      <c r="G56" s="171">
        <f t="shared" si="1"/>
        <v>0.00516486417018118</v>
      </c>
      <c r="H56" s="170">
        <v>2039</v>
      </c>
      <c r="I56" s="169">
        <v>1613</v>
      </c>
      <c r="J56" s="168">
        <v>1</v>
      </c>
      <c r="K56" s="167">
        <v>2</v>
      </c>
      <c r="L56" s="166">
        <f t="shared" si="2"/>
        <v>3655</v>
      </c>
      <c r="M56" s="172">
        <f t="shared" si="3"/>
        <v>0.22599179206566355</v>
      </c>
      <c r="N56" s="170">
        <v>4900</v>
      </c>
      <c r="O56" s="169">
        <v>4864</v>
      </c>
      <c r="P56" s="168">
        <v>0</v>
      </c>
      <c r="Q56" s="167">
        <v>0</v>
      </c>
      <c r="R56" s="166">
        <f t="shared" si="4"/>
        <v>9764</v>
      </c>
      <c r="S56" s="171">
        <f t="shared" si="5"/>
        <v>0.0049173112118120225</v>
      </c>
      <c r="T56" s="170">
        <v>4645</v>
      </c>
      <c r="U56" s="169">
        <v>4149</v>
      </c>
      <c r="V56" s="168">
        <v>1</v>
      </c>
      <c r="W56" s="167">
        <v>2</v>
      </c>
      <c r="X56" s="166">
        <f t="shared" si="6"/>
        <v>8797</v>
      </c>
      <c r="Y56" s="165">
        <f t="shared" si="7"/>
        <v>0.10992383767193359</v>
      </c>
    </row>
    <row r="57" ht="3" customHeight="1" thickTop="1">
      <c r="A57" s="89"/>
    </row>
    <row r="58" ht="14.25">
      <c r="A58" s="89" t="s">
        <v>50</v>
      </c>
    </row>
  </sheetData>
  <sheetProtection/>
  <mergeCells count="26">
    <mergeCell ref="N7:O7"/>
    <mergeCell ref="N6:R6"/>
    <mergeCell ref="B7:C7"/>
    <mergeCell ref="M6:M8"/>
    <mergeCell ref="S6:S8"/>
    <mergeCell ref="B5:M5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</mergeCells>
  <conditionalFormatting sqref="Y57:Y65536 M57:M65536 Y3 M3">
    <cfRule type="cellIs" priority="3" dxfId="93" operator="lessThan" stopIfTrue="1">
      <formula>0</formula>
    </cfRule>
  </conditionalFormatting>
  <conditionalFormatting sqref="Y9:Y56 M9:M56">
    <cfRule type="cellIs" priority="4" dxfId="94" operator="lessThan" stopIfTrue="1">
      <formula>0</formula>
    </cfRule>
    <cfRule type="cellIs" priority="5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79"/>
  <sheetViews>
    <sheetView showGridLines="0" zoomScale="80" zoomScaleNormal="80" zoomScalePageLayoutView="0" workbookViewId="0" topLeftCell="A1">
      <selection activeCell="T77" sqref="T77:W77"/>
    </sheetView>
  </sheetViews>
  <sheetFormatPr defaultColWidth="8.00390625" defaultRowHeight="15"/>
  <cols>
    <col min="1" max="1" width="27.8515625" style="112" customWidth="1"/>
    <col min="2" max="2" width="10.57421875" style="112" bestFit="1" customWidth="1"/>
    <col min="3" max="3" width="10.7109375" style="112" bestFit="1" customWidth="1"/>
    <col min="4" max="4" width="8.57421875" style="112" bestFit="1" customWidth="1"/>
    <col min="5" max="5" width="10.7109375" style="112" bestFit="1" customWidth="1"/>
    <col min="6" max="6" width="12.00390625" style="112" bestFit="1" customWidth="1"/>
    <col min="7" max="7" width="9.7109375" style="112" customWidth="1"/>
    <col min="8" max="8" width="10.57421875" style="112" bestFit="1" customWidth="1"/>
    <col min="9" max="9" width="10.7109375" style="112" bestFit="1" customWidth="1"/>
    <col min="10" max="10" width="8.57421875" style="112" customWidth="1"/>
    <col min="11" max="11" width="10.7109375" style="112" bestFit="1" customWidth="1"/>
    <col min="12" max="12" width="11.28125" style="112" customWidth="1"/>
    <col min="13" max="13" width="10.8515625" style="112" bestFit="1" customWidth="1"/>
    <col min="14" max="14" width="11.57421875" style="112" customWidth="1"/>
    <col min="15" max="15" width="11.28125" style="112" customWidth="1"/>
    <col min="16" max="16" width="9.00390625" style="112" customWidth="1"/>
    <col min="17" max="17" width="10.8515625" style="112" customWidth="1"/>
    <col min="18" max="18" width="12.7109375" style="112" bestFit="1" customWidth="1"/>
    <col min="19" max="19" width="9.8515625" style="112" bestFit="1" customWidth="1"/>
    <col min="20" max="21" width="11.140625" style="112" bestFit="1" customWidth="1"/>
    <col min="22" max="23" width="10.28125" style="112" customWidth="1"/>
    <col min="24" max="24" width="12.7109375" style="112" bestFit="1" customWidth="1"/>
    <col min="25" max="25" width="9.8515625" style="112" bestFit="1" customWidth="1"/>
    <col min="26" max="16384" width="8.00390625" style="112" customWidth="1"/>
  </cols>
  <sheetData>
    <row r="1" spans="24:25" ht="18.75" thickBot="1">
      <c r="X1" s="617" t="s">
        <v>26</v>
      </c>
      <c r="Y1" s="618"/>
    </row>
    <row r="2" ht="5.25" customHeight="1" thickBot="1"/>
    <row r="3" spans="1:25" ht="24.75" customHeight="1" thickTop="1">
      <c r="A3" s="675" t="s">
        <v>64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S3" s="676"/>
      <c r="T3" s="676"/>
      <c r="U3" s="676"/>
      <c r="V3" s="676"/>
      <c r="W3" s="676"/>
      <c r="X3" s="676"/>
      <c r="Y3" s="677"/>
    </row>
    <row r="4" spans="1:25" ht="21" customHeight="1" thickBot="1">
      <c r="A4" s="686" t="s">
        <v>42</v>
      </c>
      <c r="B4" s="687"/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7"/>
      <c r="O4" s="687"/>
      <c r="P4" s="687"/>
      <c r="Q4" s="687"/>
      <c r="R4" s="687"/>
      <c r="S4" s="687"/>
      <c r="T4" s="687"/>
      <c r="U4" s="687"/>
      <c r="V4" s="687"/>
      <c r="W4" s="687"/>
      <c r="X4" s="687"/>
      <c r="Y4" s="688"/>
    </row>
    <row r="5" spans="1:25" s="164" customFormat="1" ht="15.75" customHeight="1" thickBot="1" thickTop="1">
      <c r="A5" s="699" t="s">
        <v>63</v>
      </c>
      <c r="B5" s="692" t="s">
        <v>34</v>
      </c>
      <c r="C5" s="693"/>
      <c r="D5" s="693"/>
      <c r="E5" s="693"/>
      <c r="F5" s="693"/>
      <c r="G5" s="693"/>
      <c r="H5" s="693"/>
      <c r="I5" s="693"/>
      <c r="J5" s="694"/>
      <c r="K5" s="694"/>
      <c r="L5" s="694"/>
      <c r="M5" s="695"/>
      <c r="N5" s="692" t="s">
        <v>33</v>
      </c>
      <c r="O5" s="693"/>
      <c r="P5" s="693"/>
      <c r="Q5" s="693"/>
      <c r="R5" s="693"/>
      <c r="S5" s="693"/>
      <c r="T5" s="693"/>
      <c r="U5" s="693"/>
      <c r="V5" s="693"/>
      <c r="W5" s="693"/>
      <c r="X5" s="693"/>
      <c r="Y5" s="696"/>
    </row>
    <row r="6" spans="1:25" s="125" customFormat="1" ht="26.25" customHeight="1">
      <c r="A6" s="700"/>
      <c r="B6" s="681" t="s">
        <v>155</v>
      </c>
      <c r="C6" s="682"/>
      <c r="D6" s="682"/>
      <c r="E6" s="682"/>
      <c r="F6" s="682"/>
      <c r="G6" s="678" t="s">
        <v>32</v>
      </c>
      <c r="H6" s="681" t="s">
        <v>156</v>
      </c>
      <c r="I6" s="682"/>
      <c r="J6" s="682"/>
      <c r="K6" s="682"/>
      <c r="L6" s="682"/>
      <c r="M6" s="689" t="s">
        <v>31</v>
      </c>
      <c r="N6" s="681" t="s">
        <v>157</v>
      </c>
      <c r="O6" s="682"/>
      <c r="P6" s="682"/>
      <c r="Q6" s="682"/>
      <c r="R6" s="682"/>
      <c r="S6" s="678" t="s">
        <v>32</v>
      </c>
      <c r="T6" s="681" t="s">
        <v>158</v>
      </c>
      <c r="U6" s="682"/>
      <c r="V6" s="682"/>
      <c r="W6" s="682"/>
      <c r="X6" s="682"/>
      <c r="Y6" s="683" t="s">
        <v>31</v>
      </c>
    </row>
    <row r="7" spans="1:25" s="125" customFormat="1" ht="26.25" customHeight="1">
      <c r="A7" s="701"/>
      <c r="B7" s="670" t="s">
        <v>20</v>
      </c>
      <c r="C7" s="671"/>
      <c r="D7" s="672" t="s">
        <v>19</v>
      </c>
      <c r="E7" s="671"/>
      <c r="F7" s="673" t="s">
        <v>15</v>
      </c>
      <c r="G7" s="679"/>
      <c r="H7" s="670" t="s">
        <v>20</v>
      </c>
      <c r="I7" s="671"/>
      <c r="J7" s="672" t="s">
        <v>19</v>
      </c>
      <c r="K7" s="671"/>
      <c r="L7" s="673" t="s">
        <v>15</v>
      </c>
      <c r="M7" s="690"/>
      <c r="N7" s="670" t="s">
        <v>20</v>
      </c>
      <c r="O7" s="671"/>
      <c r="P7" s="672" t="s">
        <v>19</v>
      </c>
      <c r="Q7" s="671"/>
      <c r="R7" s="673" t="s">
        <v>15</v>
      </c>
      <c r="S7" s="679"/>
      <c r="T7" s="670" t="s">
        <v>20</v>
      </c>
      <c r="U7" s="671"/>
      <c r="V7" s="672" t="s">
        <v>19</v>
      </c>
      <c r="W7" s="671"/>
      <c r="X7" s="673" t="s">
        <v>15</v>
      </c>
      <c r="Y7" s="684"/>
    </row>
    <row r="8" spans="1:25" s="160" customFormat="1" ht="15" thickBot="1">
      <c r="A8" s="702"/>
      <c r="B8" s="163" t="s">
        <v>17</v>
      </c>
      <c r="C8" s="161" t="s">
        <v>16</v>
      </c>
      <c r="D8" s="162" t="s">
        <v>17</v>
      </c>
      <c r="E8" s="161" t="s">
        <v>16</v>
      </c>
      <c r="F8" s="674"/>
      <c r="G8" s="680"/>
      <c r="H8" s="163" t="s">
        <v>17</v>
      </c>
      <c r="I8" s="161" t="s">
        <v>16</v>
      </c>
      <c r="J8" s="162" t="s">
        <v>17</v>
      </c>
      <c r="K8" s="161" t="s">
        <v>16</v>
      </c>
      <c r="L8" s="674"/>
      <c r="M8" s="691"/>
      <c r="N8" s="163" t="s">
        <v>17</v>
      </c>
      <c r="O8" s="161" t="s">
        <v>16</v>
      </c>
      <c r="P8" s="162" t="s">
        <v>17</v>
      </c>
      <c r="Q8" s="161" t="s">
        <v>16</v>
      </c>
      <c r="R8" s="674"/>
      <c r="S8" s="680"/>
      <c r="T8" s="163" t="s">
        <v>17</v>
      </c>
      <c r="U8" s="161" t="s">
        <v>16</v>
      </c>
      <c r="V8" s="162" t="s">
        <v>17</v>
      </c>
      <c r="W8" s="161" t="s">
        <v>16</v>
      </c>
      <c r="X8" s="674"/>
      <c r="Y8" s="685"/>
    </row>
    <row r="9" spans="1:25" s="114" customFormat="1" ht="18" customHeight="1" thickBot="1" thickTop="1">
      <c r="A9" s="193" t="s">
        <v>22</v>
      </c>
      <c r="B9" s="294">
        <f>B10+B25+B42+B55+B69+B77</f>
        <v>437567</v>
      </c>
      <c r="C9" s="295">
        <f>C10+C25+C42+C55+C69+C77</f>
        <v>429472</v>
      </c>
      <c r="D9" s="296">
        <f>D10+D25+D42+D55+D69+D77</f>
        <v>280</v>
      </c>
      <c r="E9" s="295">
        <f>E10+E25+E42+E55+E69+E77</f>
        <v>274</v>
      </c>
      <c r="F9" s="296">
        <f aca="true" t="shared" si="0" ref="F9:F44">SUM(B9:E9)</f>
        <v>867593</v>
      </c>
      <c r="G9" s="297">
        <f aca="true" t="shared" si="1" ref="G9:G44">F9/$F$9</f>
        <v>1</v>
      </c>
      <c r="H9" s="294">
        <f>H10+H25+H42+H55+H69+H77</f>
        <v>434132</v>
      </c>
      <c r="I9" s="295">
        <f>I10+I25+I42+I55+I69+I77</f>
        <v>399361</v>
      </c>
      <c r="J9" s="296">
        <f>J10+J25+J42+J55+J69+J77</f>
        <v>2462</v>
      </c>
      <c r="K9" s="295">
        <f>K10+K25+K42+K55+K69+K77</f>
        <v>1323</v>
      </c>
      <c r="L9" s="296">
        <f aca="true" t="shared" si="2" ref="L9:L44">SUM(H9:K9)</f>
        <v>837278</v>
      </c>
      <c r="M9" s="298">
        <f aca="true" t="shared" si="3" ref="M9:M44">IF(ISERROR(F9/L9-1),"         /0",(F9/L9-1))</f>
        <v>0.036206612379639846</v>
      </c>
      <c r="N9" s="294">
        <f>N10+N25+N42+N55+N69+N77</f>
        <v>1001147</v>
      </c>
      <c r="O9" s="295">
        <f>O10+O25+O42+O55+O69+O77</f>
        <v>977892</v>
      </c>
      <c r="P9" s="296">
        <f>P10+P25+P42+P55+P69+P77</f>
        <v>3117</v>
      </c>
      <c r="Q9" s="295">
        <f>Q10+Q25+Q42+Q55+Q69+Q77</f>
        <v>3482</v>
      </c>
      <c r="R9" s="296">
        <f aca="true" t="shared" si="4" ref="R9:R44">SUM(N9:Q9)</f>
        <v>1985638</v>
      </c>
      <c r="S9" s="297">
        <f aca="true" t="shared" si="5" ref="S9:S44">R9/$R$9</f>
        <v>1</v>
      </c>
      <c r="T9" s="294">
        <f>T10+T25+T42+T55+T69+T77</f>
        <v>974503</v>
      </c>
      <c r="U9" s="295">
        <f>U10+U25+U42+U55+U69+U77</f>
        <v>912909</v>
      </c>
      <c r="V9" s="296">
        <f>V10+V25+V42+V55+V69+V77</f>
        <v>10000</v>
      </c>
      <c r="W9" s="295">
        <f>W10+W25+W42+W55+W69+W77</f>
        <v>7000</v>
      </c>
      <c r="X9" s="296">
        <f aca="true" t="shared" si="6" ref="X9:X44">SUM(T9:W9)</f>
        <v>1904412</v>
      </c>
      <c r="Y9" s="298">
        <f>IF(ISERROR(R9/X9-1),"         /0",(R9/X9-1))</f>
        <v>0.042651485077808804</v>
      </c>
    </row>
    <row r="10" spans="1:25" s="174" customFormat="1" ht="19.5" customHeight="1">
      <c r="A10" s="183" t="s">
        <v>56</v>
      </c>
      <c r="B10" s="180">
        <f>SUM(B11:B24)</f>
        <v>113934</v>
      </c>
      <c r="C10" s="179">
        <f>SUM(C11:C24)</f>
        <v>114527</v>
      </c>
      <c r="D10" s="178">
        <f>SUM(D11:D24)</f>
        <v>19</v>
      </c>
      <c r="E10" s="179">
        <f>SUM(E11:E24)</f>
        <v>3</v>
      </c>
      <c r="F10" s="178">
        <f t="shared" si="0"/>
        <v>228483</v>
      </c>
      <c r="G10" s="181">
        <f t="shared" si="1"/>
        <v>0.26335274719828305</v>
      </c>
      <c r="H10" s="180">
        <f>SUM(H11:H24)</f>
        <v>124678</v>
      </c>
      <c r="I10" s="179">
        <f>SUM(I11:I24)</f>
        <v>117787</v>
      </c>
      <c r="J10" s="178">
        <f>SUM(J11:J24)</f>
        <v>1337</v>
      </c>
      <c r="K10" s="179">
        <f>SUM(K11:K24)</f>
        <v>7</v>
      </c>
      <c r="L10" s="178">
        <f t="shared" si="2"/>
        <v>243809</v>
      </c>
      <c r="M10" s="182">
        <f t="shared" si="3"/>
        <v>-0.06286068192724636</v>
      </c>
      <c r="N10" s="180">
        <f>SUM(N11:N24)</f>
        <v>268327</v>
      </c>
      <c r="O10" s="179">
        <f>SUM(O11:O24)</f>
        <v>265029</v>
      </c>
      <c r="P10" s="178">
        <f>SUM(P11:P24)</f>
        <v>185</v>
      </c>
      <c r="Q10" s="179">
        <f>SUM(Q11:Q24)</f>
        <v>202</v>
      </c>
      <c r="R10" s="178">
        <f t="shared" si="4"/>
        <v>533743</v>
      </c>
      <c r="S10" s="181">
        <f t="shared" si="5"/>
        <v>0.2688017654778968</v>
      </c>
      <c r="T10" s="180">
        <f>SUM(T11:T24)</f>
        <v>295403</v>
      </c>
      <c r="U10" s="179">
        <f>SUM(U11:U24)</f>
        <v>278369</v>
      </c>
      <c r="V10" s="178">
        <f>SUM(V11:V24)</f>
        <v>3391</v>
      </c>
      <c r="W10" s="179">
        <f>SUM(W11:W24)</f>
        <v>944</v>
      </c>
      <c r="X10" s="178">
        <f t="shared" si="6"/>
        <v>578107</v>
      </c>
      <c r="Y10" s="175">
        <f aca="true" t="shared" si="7" ref="Y10:Y44">IF(ISERROR(R10/X10-1),"         /0",IF(R10/X10&gt;5,"  *  ",(R10/X10-1)))</f>
        <v>-0.07674011904370648</v>
      </c>
    </row>
    <row r="11" spans="1:25" ht="19.5" customHeight="1">
      <c r="A11" s="342" t="s">
        <v>159</v>
      </c>
      <c r="B11" s="343">
        <v>44161</v>
      </c>
      <c r="C11" s="344">
        <v>44421</v>
      </c>
      <c r="D11" s="345">
        <v>10</v>
      </c>
      <c r="E11" s="344">
        <v>0</v>
      </c>
      <c r="F11" s="345">
        <f t="shared" si="0"/>
        <v>88592</v>
      </c>
      <c r="G11" s="346">
        <f t="shared" si="1"/>
        <v>0.10211239601979269</v>
      </c>
      <c r="H11" s="343">
        <v>42685</v>
      </c>
      <c r="I11" s="344">
        <v>40264</v>
      </c>
      <c r="J11" s="345">
        <v>6</v>
      </c>
      <c r="K11" s="344">
        <v>0</v>
      </c>
      <c r="L11" s="345">
        <f t="shared" si="2"/>
        <v>82955</v>
      </c>
      <c r="M11" s="347">
        <f t="shared" si="3"/>
        <v>0.06795250436983902</v>
      </c>
      <c r="N11" s="343">
        <v>102476</v>
      </c>
      <c r="O11" s="344">
        <v>102041</v>
      </c>
      <c r="P11" s="345">
        <v>168</v>
      </c>
      <c r="Q11" s="344">
        <v>185</v>
      </c>
      <c r="R11" s="345">
        <f t="shared" si="4"/>
        <v>204870</v>
      </c>
      <c r="S11" s="346">
        <f t="shared" si="5"/>
        <v>0.10317590618229507</v>
      </c>
      <c r="T11" s="343">
        <v>100493</v>
      </c>
      <c r="U11" s="344">
        <v>95954</v>
      </c>
      <c r="V11" s="345">
        <v>552</v>
      </c>
      <c r="W11" s="344">
        <v>934</v>
      </c>
      <c r="X11" s="345">
        <f t="shared" si="6"/>
        <v>197933</v>
      </c>
      <c r="Y11" s="348">
        <f t="shared" si="7"/>
        <v>0.035047212945794826</v>
      </c>
    </row>
    <row r="12" spans="1:25" ht="19.5" customHeight="1">
      <c r="A12" s="349" t="s">
        <v>178</v>
      </c>
      <c r="B12" s="350">
        <v>17247</v>
      </c>
      <c r="C12" s="351">
        <v>17268</v>
      </c>
      <c r="D12" s="352">
        <v>0</v>
      </c>
      <c r="E12" s="351">
        <v>0</v>
      </c>
      <c r="F12" s="352">
        <f t="shared" si="0"/>
        <v>34515</v>
      </c>
      <c r="G12" s="353">
        <f t="shared" si="1"/>
        <v>0.03978247865070373</v>
      </c>
      <c r="H12" s="350">
        <v>17960</v>
      </c>
      <c r="I12" s="351">
        <v>16985</v>
      </c>
      <c r="J12" s="352"/>
      <c r="K12" s="351"/>
      <c r="L12" s="352">
        <f t="shared" si="2"/>
        <v>34945</v>
      </c>
      <c r="M12" s="354">
        <f t="shared" si="3"/>
        <v>-0.012305050794105044</v>
      </c>
      <c r="N12" s="350">
        <v>38478</v>
      </c>
      <c r="O12" s="351">
        <v>37423</v>
      </c>
      <c r="P12" s="352"/>
      <c r="Q12" s="351"/>
      <c r="R12" s="352">
        <f t="shared" si="4"/>
        <v>75901</v>
      </c>
      <c r="S12" s="353">
        <f t="shared" si="5"/>
        <v>0.0382249936796133</v>
      </c>
      <c r="T12" s="350">
        <v>45447</v>
      </c>
      <c r="U12" s="351">
        <v>41473</v>
      </c>
      <c r="V12" s="352"/>
      <c r="W12" s="351"/>
      <c r="X12" s="352">
        <f t="shared" si="6"/>
        <v>86920</v>
      </c>
      <c r="Y12" s="355">
        <f t="shared" si="7"/>
        <v>-0.12677174413253567</v>
      </c>
    </row>
    <row r="13" spans="1:25" ht="19.5" customHeight="1">
      <c r="A13" s="349" t="s">
        <v>180</v>
      </c>
      <c r="B13" s="350">
        <v>12472</v>
      </c>
      <c r="C13" s="351">
        <v>12486</v>
      </c>
      <c r="D13" s="352">
        <v>0</v>
      </c>
      <c r="E13" s="351">
        <v>0</v>
      </c>
      <c r="F13" s="352">
        <f>SUM(B13:E13)</f>
        <v>24958</v>
      </c>
      <c r="G13" s="353">
        <f>F13/$F$9</f>
        <v>0.02876694486931084</v>
      </c>
      <c r="H13" s="350">
        <v>17467</v>
      </c>
      <c r="I13" s="351">
        <v>16723</v>
      </c>
      <c r="J13" s="352"/>
      <c r="K13" s="351"/>
      <c r="L13" s="352">
        <f>SUM(H13:K13)</f>
        <v>34190</v>
      </c>
      <c r="M13" s="354">
        <f>IF(ISERROR(F13/L13-1),"         /0",(F13/L13-1))</f>
        <v>-0.2700204738227552</v>
      </c>
      <c r="N13" s="350">
        <v>29821</v>
      </c>
      <c r="O13" s="351">
        <v>28912</v>
      </c>
      <c r="P13" s="352"/>
      <c r="Q13" s="351"/>
      <c r="R13" s="352">
        <f>SUM(N13:Q13)</f>
        <v>58733</v>
      </c>
      <c r="S13" s="353">
        <f>R13/$R$9</f>
        <v>0.029578906124882783</v>
      </c>
      <c r="T13" s="350">
        <v>43076</v>
      </c>
      <c r="U13" s="351">
        <v>41505</v>
      </c>
      <c r="V13" s="352"/>
      <c r="W13" s="351"/>
      <c r="X13" s="352">
        <f>SUM(T13:W13)</f>
        <v>84581</v>
      </c>
      <c r="Y13" s="355">
        <f>IF(ISERROR(R13/X13-1),"         /0",IF(R13/X13&gt;5,"  *  ",(R13/X13-1)))</f>
        <v>-0.30560054858656205</v>
      </c>
    </row>
    <row r="14" spans="1:25" ht="19.5" customHeight="1">
      <c r="A14" s="349" t="s">
        <v>183</v>
      </c>
      <c r="B14" s="350">
        <v>9776</v>
      </c>
      <c r="C14" s="351">
        <v>10005</v>
      </c>
      <c r="D14" s="352">
        <v>0</v>
      </c>
      <c r="E14" s="351">
        <v>0</v>
      </c>
      <c r="F14" s="352">
        <f t="shared" si="0"/>
        <v>19781</v>
      </c>
      <c r="G14" s="353">
        <f t="shared" si="1"/>
        <v>0.022799861225251933</v>
      </c>
      <c r="H14" s="350">
        <v>11055</v>
      </c>
      <c r="I14" s="351">
        <v>10847</v>
      </c>
      <c r="J14" s="352"/>
      <c r="K14" s="351"/>
      <c r="L14" s="352">
        <f t="shared" si="2"/>
        <v>21902</v>
      </c>
      <c r="M14" s="354">
        <f t="shared" si="3"/>
        <v>-0.09684047118984562</v>
      </c>
      <c r="N14" s="350">
        <v>22427</v>
      </c>
      <c r="O14" s="351">
        <v>22675</v>
      </c>
      <c r="P14" s="352"/>
      <c r="Q14" s="351"/>
      <c r="R14" s="352">
        <f t="shared" si="4"/>
        <v>45102</v>
      </c>
      <c r="S14" s="353">
        <f t="shared" si="5"/>
        <v>0.02271411002408294</v>
      </c>
      <c r="T14" s="350">
        <v>24429</v>
      </c>
      <c r="U14" s="351">
        <v>24039</v>
      </c>
      <c r="V14" s="352"/>
      <c r="W14" s="351"/>
      <c r="X14" s="352">
        <f t="shared" si="6"/>
        <v>48468</v>
      </c>
      <c r="Y14" s="355">
        <f t="shared" si="7"/>
        <v>-0.06944788313939099</v>
      </c>
    </row>
    <row r="15" spans="1:25" ht="19.5" customHeight="1">
      <c r="A15" s="349" t="s">
        <v>186</v>
      </c>
      <c r="B15" s="350">
        <v>8428</v>
      </c>
      <c r="C15" s="351">
        <v>9273</v>
      </c>
      <c r="D15" s="352">
        <v>0</v>
      </c>
      <c r="E15" s="351">
        <v>0</v>
      </c>
      <c r="F15" s="352">
        <f>SUM(B15:E15)</f>
        <v>17701</v>
      </c>
      <c r="G15" s="353">
        <f>F15/$F$9</f>
        <v>0.020402423717111595</v>
      </c>
      <c r="H15" s="350">
        <v>10864</v>
      </c>
      <c r="I15" s="351">
        <v>9660</v>
      </c>
      <c r="J15" s="352"/>
      <c r="K15" s="351"/>
      <c r="L15" s="352">
        <f>SUM(H15:K15)</f>
        <v>20524</v>
      </c>
      <c r="M15" s="354">
        <f>IF(ISERROR(F15/L15-1),"         /0",(F15/L15-1))</f>
        <v>-0.13754628727343599</v>
      </c>
      <c r="N15" s="350">
        <v>19570</v>
      </c>
      <c r="O15" s="351">
        <v>21452</v>
      </c>
      <c r="P15" s="352"/>
      <c r="Q15" s="351"/>
      <c r="R15" s="352">
        <f>SUM(N15:Q15)</f>
        <v>41022</v>
      </c>
      <c r="S15" s="353">
        <f>R15/$R$9</f>
        <v>0.02065935482701278</v>
      </c>
      <c r="T15" s="350">
        <v>22536</v>
      </c>
      <c r="U15" s="351">
        <v>22067</v>
      </c>
      <c r="V15" s="352"/>
      <c r="W15" s="351"/>
      <c r="X15" s="352">
        <f>SUM(T15:W15)</f>
        <v>44603</v>
      </c>
      <c r="Y15" s="355">
        <f>IF(ISERROR(R15/X15-1),"         /0",IF(R15/X15&gt;5,"  *  ",(R15/X15-1)))</f>
        <v>-0.08028607941169874</v>
      </c>
    </row>
    <row r="16" spans="1:25" ht="19.5" customHeight="1">
      <c r="A16" s="349" t="s">
        <v>190</v>
      </c>
      <c r="B16" s="350">
        <v>5756</v>
      </c>
      <c r="C16" s="351">
        <v>5673</v>
      </c>
      <c r="D16" s="352">
        <v>0</v>
      </c>
      <c r="E16" s="351">
        <v>0</v>
      </c>
      <c r="F16" s="352">
        <f>SUM(B16:E16)</f>
        <v>11429</v>
      </c>
      <c r="G16" s="353">
        <f>F16/$F$9</f>
        <v>0.013173227538719192</v>
      </c>
      <c r="H16" s="350">
        <v>8739</v>
      </c>
      <c r="I16" s="351">
        <v>8336</v>
      </c>
      <c r="J16" s="352"/>
      <c r="K16" s="351"/>
      <c r="L16" s="352">
        <f>SUM(H16:K16)</f>
        <v>17075</v>
      </c>
      <c r="M16" s="354">
        <f>IF(ISERROR(F16/L16-1),"         /0",(F16/L16-1))</f>
        <v>-0.33065885797950223</v>
      </c>
      <c r="N16" s="350">
        <v>13437</v>
      </c>
      <c r="O16" s="351">
        <v>12885</v>
      </c>
      <c r="P16" s="352"/>
      <c r="Q16" s="351"/>
      <c r="R16" s="352">
        <f>SUM(N16:Q16)</f>
        <v>26322</v>
      </c>
      <c r="S16" s="353">
        <f>R16/$R$9</f>
        <v>0.013256192719921758</v>
      </c>
      <c r="T16" s="350">
        <v>19899</v>
      </c>
      <c r="U16" s="351">
        <v>18241</v>
      </c>
      <c r="V16" s="352"/>
      <c r="W16" s="351"/>
      <c r="X16" s="352">
        <f>SUM(T16:W16)</f>
        <v>38140</v>
      </c>
      <c r="Y16" s="355">
        <f>IF(ISERROR(R16/X16-1),"         /0",IF(R16/X16&gt;5,"  *  ",(R16/X16-1)))</f>
        <v>-0.30985841636077605</v>
      </c>
    </row>
    <row r="17" spans="1:25" ht="19.5" customHeight="1">
      <c r="A17" s="349" t="s">
        <v>197</v>
      </c>
      <c r="B17" s="350">
        <v>3615</v>
      </c>
      <c r="C17" s="351">
        <v>3364</v>
      </c>
      <c r="D17" s="352">
        <v>0</v>
      </c>
      <c r="E17" s="351">
        <v>0</v>
      </c>
      <c r="F17" s="352">
        <f>SUM(B17:E17)</f>
        <v>6979</v>
      </c>
      <c r="G17" s="353">
        <f>F17/$F$9</f>
        <v>0.008044094408322797</v>
      </c>
      <c r="H17" s="350">
        <v>3220</v>
      </c>
      <c r="I17" s="351">
        <v>2747</v>
      </c>
      <c r="J17" s="352"/>
      <c r="K17" s="351"/>
      <c r="L17" s="352">
        <f>SUM(H17:K17)</f>
        <v>5967</v>
      </c>
      <c r="M17" s="354">
        <f>IF(ISERROR(F17/L17-1),"         /0",(F17/L17-1))</f>
        <v>0.16959946371711077</v>
      </c>
      <c r="N17" s="350">
        <v>8075</v>
      </c>
      <c r="O17" s="351">
        <v>7838</v>
      </c>
      <c r="P17" s="352">
        <v>0</v>
      </c>
      <c r="Q17" s="351">
        <v>0</v>
      </c>
      <c r="R17" s="352">
        <f>SUM(N17:Q17)</f>
        <v>15913</v>
      </c>
      <c r="S17" s="353">
        <f>R17/$R$9</f>
        <v>0.008014048885043498</v>
      </c>
      <c r="T17" s="350">
        <v>6719</v>
      </c>
      <c r="U17" s="351">
        <v>5985</v>
      </c>
      <c r="V17" s="352"/>
      <c r="W17" s="351"/>
      <c r="X17" s="352">
        <f>SUM(T17:W17)</f>
        <v>12704</v>
      </c>
      <c r="Y17" s="355">
        <f>IF(ISERROR(R17/X17-1),"         /0",IF(R17/X17&gt;5,"  *  ",(R17/X17-1)))</f>
        <v>0.2525976070528968</v>
      </c>
    </row>
    <row r="18" spans="1:25" ht="19.5" customHeight="1">
      <c r="A18" s="349" t="s">
        <v>184</v>
      </c>
      <c r="B18" s="350">
        <v>2910</v>
      </c>
      <c r="C18" s="351">
        <v>2849</v>
      </c>
      <c r="D18" s="352">
        <v>0</v>
      </c>
      <c r="E18" s="351">
        <v>0</v>
      </c>
      <c r="F18" s="352">
        <f>SUM(B18:E18)</f>
        <v>5759</v>
      </c>
      <c r="G18" s="353">
        <f>F18/$F$9</f>
        <v>0.00663790510066356</v>
      </c>
      <c r="H18" s="350">
        <v>1913</v>
      </c>
      <c r="I18" s="351">
        <v>2130</v>
      </c>
      <c r="J18" s="352"/>
      <c r="K18" s="351"/>
      <c r="L18" s="352">
        <f>SUM(H18:K18)</f>
        <v>4043</v>
      </c>
      <c r="M18" s="354">
        <f>IF(ISERROR(F18/L18-1),"         /0",(F18/L18-1))</f>
        <v>0.42443729903536975</v>
      </c>
      <c r="N18" s="350">
        <v>7710</v>
      </c>
      <c r="O18" s="351">
        <v>7842</v>
      </c>
      <c r="P18" s="352"/>
      <c r="Q18" s="351"/>
      <c r="R18" s="352">
        <f>SUM(N18:Q18)</f>
        <v>15552</v>
      </c>
      <c r="S18" s="353">
        <f>R18/$R$9</f>
        <v>0.007832243339420378</v>
      </c>
      <c r="T18" s="350">
        <v>6088</v>
      </c>
      <c r="U18" s="351">
        <v>6285</v>
      </c>
      <c r="V18" s="352"/>
      <c r="W18" s="351"/>
      <c r="X18" s="352">
        <f>SUM(T18:W18)</f>
        <v>12373</v>
      </c>
      <c r="Y18" s="355">
        <f>IF(ISERROR(R18/X18-1),"         /0",IF(R18/X18&gt;5,"  *  ",(R18/X18-1)))</f>
        <v>0.2569304129960397</v>
      </c>
    </row>
    <row r="19" spans="1:25" ht="19.5" customHeight="1">
      <c r="A19" s="349" t="s">
        <v>179</v>
      </c>
      <c r="B19" s="350">
        <v>2484</v>
      </c>
      <c r="C19" s="351">
        <v>2511</v>
      </c>
      <c r="D19" s="352">
        <v>0</v>
      </c>
      <c r="E19" s="351">
        <v>0</v>
      </c>
      <c r="F19" s="352">
        <f>SUM(B19:E19)</f>
        <v>4995</v>
      </c>
      <c r="G19" s="353">
        <f>F19/$F$9</f>
        <v>0.005757307862096628</v>
      </c>
      <c r="H19" s="350">
        <v>1</v>
      </c>
      <c r="I19" s="351"/>
      <c r="J19" s="352"/>
      <c r="K19" s="351"/>
      <c r="L19" s="352">
        <f>SUM(H19:K19)</f>
        <v>1</v>
      </c>
      <c r="M19" s="354" t="s">
        <v>45</v>
      </c>
      <c r="N19" s="350">
        <v>4361</v>
      </c>
      <c r="O19" s="351">
        <v>4389</v>
      </c>
      <c r="P19" s="352"/>
      <c r="Q19" s="351"/>
      <c r="R19" s="352">
        <f>SUM(N19:Q19)</f>
        <v>8750</v>
      </c>
      <c r="S19" s="353">
        <f>R19/$R$9</f>
        <v>0.0044066441113637025</v>
      </c>
      <c r="T19" s="350">
        <v>2</v>
      </c>
      <c r="U19" s="351">
        <v>1</v>
      </c>
      <c r="V19" s="352"/>
      <c r="W19" s="351"/>
      <c r="X19" s="352">
        <f>SUM(T19:W19)</f>
        <v>3</v>
      </c>
      <c r="Y19" s="355" t="str">
        <f>IF(ISERROR(R19/X19-1),"         /0",IF(R19/X19&gt;5,"  *  ",(R19/X19-1)))</f>
        <v>  *  </v>
      </c>
    </row>
    <row r="20" spans="1:25" ht="19.5" customHeight="1">
      <c r="A20" s="349" t="s">
        <v>161</v>
      </c>
      <c r="B20" s="350">
        <v>2192</v>
      </c>
      <c r="C20" s="351">
        <v>2452</v>
      </c>
      <c r="D20" s="352">
        <v>0</v>
      </c>
      <c r="E20" s="351">
        <v>0</v>
      </c>
      <c r="F20" s="352">
        <f t="shared" si="0"/>
        <v>4644</v>
      </c>
      <c r="G20" s="353">
        <f t="shared" si="1"/>
        <v>0.005352740282597946</v>
      </c>
      <c r="H20" s="350">
        <v>5440</v>
      </c>
      <c r="I20" s="351">
        <v>4900</v>
      </c>
      <c r="J20" s="352"/>
      <c r="K20" s="351"/>
      <c r="L20" s="352">
        <f t="shared" si="2"/>
        <v>10340</v>
      </c>
      <c r="M20" s="354">
        <f t="shared" si="3"/>
        <v>-0.5508704061895551</v>
      </c>
      <c r="N20" s="350">
        <v>6062</v>
      </c>
      <c r="O20" s="351">
        <v>6149</v>
      </c>
      <c r="P20" s="352"/>
      <c r="Q20" s="351"/>
      <c r="R20" s="352">
        <f t="shared" si="4"/>
        <v>12211</v>
      </c>
      <c r="S20" s="353">
        <f t="shared" si="5"/>
        <v>0.0061496607135842485</v>
      </c>
      <c r="T20" s="350">
        <v>11901</v>
      </c>
      <c r="U20" s="351">
        <v>10754</v>
      </c>
      <c r="V20" s="352"/>
      <c r="W20" s="351"/>
      <c r="X20" s="352">
        <f t="shared" si="6"/>
        <v>22655</v>
      </c>
      <c r="Y20" s="355">
        <f t="shared" si="7"/>
        <v>-0.4610019863164865</v>
      </c>
    </row>
    <row r="21" spans="1:25" ht="19.5" customHeight="1">
      <c r="A21" s="349" t="s">
        <v>160</v>
      </c>
      <c r="B21" s="350">
        <v>2148</v>
      </c>
      <c r="C21" s="351">
        <v>1729</v>
      </c>
      <c r="D21" s="352">
        <v>0</v>
      </c>
      <c r="E21" s="351">
        <v>0</v>
      </c>
      <c r="F21" s="352">
        <f>SUM(B21:E21)</f>
        <v>3877</v>
      </c>
      <c r="G21" s="353">
        <f>F21/$F$9</f>
        <v>0.0044686852014711965</v>
      </c>
      <c r="H21" s="350">
        <v>2987</v>
      </c>
      <c r="I21" s="351">
        <v>3076</v>
      </c>
      <c r="J21" s="352"/>
      <c r="K21" s="351"/>
      <c r="L21" s="352">
        <f>SUM(H21:K21)</f>
        <v>6063</v>
      </c>
      <c r="M21" s="354">
        <f>IF(ISERROR(F21/L21-1),"         /0",(F21/L21-1))</f>
        <v>-0.36054758370443674</v>
      </c>
      <c r="N21" s="350">
        <v>7404</v>
      </c>
      <c r="O21" s="351">
        <v>5971</v>
      </c>
      <c r="P21" s="352"/>
      <c r="Q21" s="351"/>
      <c r="R21" s="352">
        <f>SUM(N21:Q21)</f>
        <v>13375</v>
      </c>
      <c r="S21" s="353">
        <f>R21/$R$9</f>
        <v>0.006735870284513088</v>
      </c>
      <c r="T21" s="350">
        <v>7675</v>
      </c>
      <c r="U21" s="351">
        <v>6570</v>
      </c>
      <c r="V21" s="352"/>
      <c r="W21" s="351"/>
      <c r="X21" s="352">
        <f>SUM(T21:W21)</f>
        <v>14245</v>
      </c>
      <c r="Y21" s="355">
        <f>IF(ISERROR(R21/X21-1),"         /0",IF(R21/X21&gt;5,"  *  ",(R21/X21-1)))</f>
        <v>-0.0610740610740611</v>
      </c>
    </row>
    <row r="22" spans="1:25" ht="19.5" customHeight="1">
      <c r="A22" s="349" t="s">
        <v>187</v>
      </c>
      <c r="B22" s="350">
        <v>1432</v>
      </c>
      <c r="C22" s="351">
        <v>1205</v>
      </c>
      <c r="D22" s="352">
        <v>0</v>
      </c>
      <c r="E22" s="351">
        <v>0</v>
      </c>
      <c r="F22" s="352">
        <f t="shared" si="0"/>
        <v>2637</v>
      </c>
      <c r="G22" s="353">
        <f t="shared" si="1"/>
        <v>0.0030394436100798414</v>
      </c>
      <c r="H22" s="350">
        <v>1008</v>
      </c>
      <c r="I22" s="351">
        <v>755</v>
      </c>
      <c r="J22" s="352"/>
      <c r="K22" s="351"/>
      <c r="L22" s="352">
        <f t="shared" si="2"/>
        <v>1763</v>
      </c>
      <c r="M22" s="354">
        <f t="shared" si="3"/>
        <v>0.4957458876914351</v>
      </c>
      <c r="N22" s="350">
        <v>4603</v>
      </c>
      <c r="O22" s="351">
        <v>3606</v>
      </c>
      <c r="P22" s="352"/>
      <c r="Q22" s="351"/>
      <c r="R22" s="352">
        <f t="shared" si="4"/>
        <v>8209</v>
      </c>
      <c r="S22" s="353">
        <f t="shared" si="5"/>
        <v>0.004134187601163958</v>
      </c>
      <c r="T22" s="350">
        <v>3993</v>
      </c>
      <c r="U22" s="351">
        <v>2335</v>
      </c>
      <c r="V22" s="352"/>
      <c r="W22" s="351"/>
      <c r="X22" s="352">
        <f t="shared" si="6"/>
        <v>6328</v>
      </c>
      <c r="Y22" s="355">
        <f t="shared" si="7"/>
        <v>0.2972503160556257</v>
      </c>
    </row>
    <row r="23" spans="1:25" ht="19.5" customHeight="1">
      <c r="A23" s="349" t="s">
        <v>188</v>
      </c>
      <c r="B23" s="350">
        <v>1123</v>
      </c>
      <c r="C23" s="351">
        <v>1057</v>
      </c>
      <c r="D23" s="352">
        <v>0</v>
      </c>
      <c r="E23" s="351">
        <v>0</v>
      </c>
      <c r="F23" s="352">
        <f t="shared" si="0"/>
        <v>2180</v>
      </c>
      <c r="G23" s="353">
        <f t="shared" si="1"/>
        <v>0.002512698926800931</v>
      </c>
      <c r="H23" s="350">
        <v>1239</v>
      </c>
      <c r="I23" s="351">
        <v>1245</v>
      </c>
      <c r="J23" s="352"/>
      <c r="K23" s="351"/>
      <c r="L23" s="352">
        <f t="shared" si="2"/>
        <v>2484</v>
      </c>
      <c r="M23" s="354">
        <f t="shared" si="3"/>
        <v>-0.12238325281803542</v>
      </c>
      <c r="N23" s="350">
        <v>3309</v>
      </c>
      <c r="O23" s="351">
        <v>3215</v>
      </c>
      <c r="P23" s="352"/>
      <c r="Q23" s="351"/>
      <c r="R23" s="352">
        <f t="shared" si="4"/>
        <v>6524</v>
      </c>
      <c r="S23" s="353">
        <f t="shared" si="5"/>
        <v>0.0032855938494327766</v>
      </c>
      <c r="T23" s="350">
        <v>2790</v>
      </c>
      <c r="U23" s="351">
        <v>2743</v>
      </c>
      <c r="V23" s="352"/>
      <c r="W23" s="351"/>
      <c r="X23" s="352">
        <f t="shared" si="6"/>
        <v>5533</v>
      </c>
      <c r="Y23" s="355">
        <f t="shared" si="7"/>
        <v>0.17910717513103203</v>
      </c>
    </row>
    <row r="24" spans="1:25" ht="19.5" customHeight="1" thickBot="1">
      <c r="A24" s="356" t="s">
        <v>171</v>
      </c>
      <c r="B24" s="357">
        <v>190</v>
      </c>
      <c r="C24" s="358">
        <v>234</v>
      </c>
      <c r="D24" s="359">
        <v>9</v>
      </c>
      <c r="E24" s="358">
        <v>3</v>
      </c>
      <c r="F24" s="359">
        <f t="shared" si="0"/>
        <v>436</v>
      </c>
      <c r="G24" s="360">
        <f t="shared" si="1"/>
        <v>0.0005025397853601862</v>
      </c>
      <c r="H24" s="357">
        <v>100</v>
      </c>
      <c r="I24" s="358">
        <v>119</v>
      </c>
      <c r="J24" s="359">
        <v>1331</v>
      </c>
      <c r="K24" s="358">
        <v>7</v>
      </c>
      <c r="L24" s="359">
        <f t="shared" si="2"/>
        <v>1557</v>
      </c>
      <c r="M24" s="361">
        <f t="shared" si="3"/>
        <v>-0.7199743095696853</v>
      </c>
      <c r="N24" s="357">
        <v>594</v>
      </c>
      <c r="O24" s="358">
        <v>631</v>
      </c>
      <c r="P24" s="359">
        <v>17</v>
      </c>
      <c r="Q24" s="358">
        <v>17</v>
      </c>
      <c r="R24" s="359">
        <f t="shared" si="4"/>
        <v>1259</v>
      </c>
      <c r="S24" s="360">
        <f t="shared" si="5"/>
        <v>0.0006340531355665031</v>
      </c>
      <c r="T24" s="357">
        <v>355</v>
      </c>
      <c r="U24" s="358">
        <v>417</v>
      </c>
      <c r="V24" s="359">
        <v>2839</v>
      </c>
      <c r="W24" s="358">
        <v>10</v>
      </c>
      <c r="X24" s="359">
        <f t="shared" si="6"/>
        <v>3621</v>
      </c>
      <c r="Y24" s="362">
        <f t="shared" si="7"/>
        <v>-0.6523059928196631</v>
      </c>
    </row>
    <row r="25" spans="1:25" s="174" customFormat="1" ht="19.5" customHeight="1">
      <c r="A25" s="183" t="s">
        <v>55</v>
      </c>
      <c r="B25" s="180">
        <f>SUM(B26:B41)</f>
        <v>120895</v>
      </c>
      <c r="C25" s="179">
        <f>SUM(C26:C41)</f>
        <v>118291</v>
      </c>
      <c r="D25" s="178">
        <f>SUM(D26:D41)</f>
        <v>203</v>
      </c>
      <c r="E25" s="179">
        <f>SUM(E26:E41)</f>
        <v>231</v>
      </c>
      <c r="F25" s="178">
        <f t="shared" si="0"/>
        <v>239620</v>
      </c>
      <c r="G25" s="181">
        <f t="shared" si="1"/>
        <v>0.2761894113945133</v>
      </c>
      <c r="H25" s="180">
        <f>SUM(H26:H41)</f>
        <v>119560</v>
      </c>
      <c r="I25" s="179">
        <f>SUM(I26:I41)</f>
        <v>113785</v>
      </c>
      <c r="J25" s="178">
        <f>SUM(J26:J41)</f>
        <v>321</v>
      </c>
      <c r="K25" s="179">
        <f>SUM(K26:K41)</f>
        <v>437</v>
      </c>
      <c r="L25" s="178">
        <f t="shared" si="2"/>
        <v>234103</v>
      </c>
      <c r="M25" s="182">
        <f t="shared" si="3"/>
        <v>0.02356654976655581</v>
      </c>
      <c r="N25" s="180">
        <f>SUM(N26:N41)</f>
        <v>254796</v>
      </c>
      <c r="O25" s="179">
        <f>SUM(O26:O41)</f>
        <v>258448</v>
      </c>
      <c r="P25" s="178">
        <f>SUM(P26:P41)</f>
        <v>1424</v>
      </c>
      <c r="Q25" s="179">
        <f>SUM(Q26:Q41)</f>
        <v>1679</v>
      </c>
      <c r="R25" s="178">
        <f t="shared" si="4"/>
        <v>516347</v>
      </c>
      <c r="S25" s="181">
        <f t="shared" si="5"/>
        <v>0.26004085336803584</v>
      </c>
      <c r="T25" s="180">
        <f>SUM(T26:T41)</f>
        <v>242704</v>
      </c>
      <c r="U25" s="179">
        <f>SUM(U26:U41)</f>
        <v>238710</v>
      </c>
      <c r="V25" s="178">
        <f>SUM(V26:V41)</f>
        <v>3252</v>
      </c>
      <c r="W25" s="179">
        <f>SUM(W26:W41)</f>
        <v>2352</v>
      </c>
      <c r="X25" s="178">
        <f t="shared" si="6"/>
        <v>487018</v>
      </c>
      <c r="Y25" s="175">
        <f t="shared" si="7"/>
        <v>0.06022159345239797</v>
      </c>
    </row>
    <row r="26" spans="1:25" ht="19.5" customHeight="1">
      <c r="A26" s="342" t="s">
        <v>159</v>
      </c>
      <c r="B26" s="343">
        <v>36792</v>
      </c>
      <c r="C26" s="344">
        <v>36221</v>
      </c>
      <c r="D26" s="345">
        <v>61</v>
      </c>
      <c r="E26" s="344">
        <v>89</v>
      </c>
      <c r="F26" s="345">
        <f t="shared" si="0"/>
        <v>73163</v>
      </c>
      <c r="G26" s="346">
        <f t="shared" si="1"/>
        <v>0.08432871173464977</v>
      </c>
      <c r="H26" s="343">
        <v>28617</v>
      </c>
      <c r="I26" s="344">
        <v>25200</v>
      </c>
      <c r="J26" s="345">
        <v>72</v>
      </c>
      <c r="K26" s="344">
        <v>45</v>
      </c>
      <c r="L26" s="345">
        <f t="shared" si="2"/>
        <v>53934</v>
      </c>
      <c r="M26" s="347">
        <f t="shared" si="3"/>
        <v>0.3565283494641598</v>
      </c>
      <c r="N26" s="343">
        <v>79517</v>
      </c>
      <c r="O26" s="344">
        <v>80160</v>
      </c>
      <c r="P26" s="345">
        <v>188</v>
      </c>
      <c r="Q26" s="344">
        <v>235</v>
      </c>
      <c r="R26" s="345">
        <f t="shared" si="4"/>
        <v>160100</v>
      </c>
      <c r="S26" s="346">
        <f t="shared" si="5"/>
        <v>0.08062899682620901</v>
      </c>
      <c r="T26" s="343">
        <v>61827</v>
      </c>
      <c r="U26" s="344">
        <v>58378</v>
      </c>
      <c r="V26" s="345">
        <v>359</v>
      </c>
      <c r="W26" s="344">
        <v>153</v>
      </c>
      <c r="X26" s="345">
        <f t="shared" si="6"/>
        <v>120717</v>
      </c>
      <c r="Y26" s="348">
        <f t="shared" si="7"/>
        <v>0.3262423685147908</v>
      </c>
    </row>
    <row r="27" spans="1:25" ht="19.5" customHeight="1">
      <c r="A27" s="349" t="s">
        <v>177</v>
      </c>
      <c r="B27" s="350">
        <v>21113</v>
      </c>
      <c r="C27" s="351">
        <v>22276</v>
      </c>
      <c r="D27" s="352">
        <v>91</v>
      </c>
      <c r="E27" s="351">
        <v>93</v>
      </c>
      <c r="F27" s="352">
        <f t="shared" si="0"/>
        <v>43573</v>
      </c>
      <c r="G27" s="353">
        <f t="shared" si="1"/>
        <v>0.05022285795298026</v>
      </c>
      <c r="H27" s="350">
        <v>20029</v>
      </c>
      <c r="I27" s="351">
        <v>21232</v>
      </c>
      <c r="J27" s="352"/>
      <c r="K27" s="351"/>
      <c r="L27" s="352">
        <f t="shared" si="2"/>
        <v>41261</v>
      </c>
      <c r="M27" s="354">
        <f t="shared" si="3"/>
        <v>0.05603354257046611</v>
      </c>
      <c r="N27" s="350">
        <v>38877</v>
      </c>
      <c r="O27" s="351">
        <v>42512</v>
      </c>
      <c r="P27" s="352">
        <v>91</v>
      </c>
      <c r="Q27" s="351">
        <v>93</v>
      </c>
      <c r="R27" s="352">
        <f t="shared" si="4"/>
        <v>81573</v>
      </c>
      <c r="S27" s="353">
        <f t="shared" si="5"/>
        <v>0.041081506296716724</v>
      </c>
      <c r="T27" s="350">
        <v>37406</v>
      </c>
      <c r="U27" s="351">
        <v>38318</v>
      </c>
      <c r="V27" s="352"/>
      <c r="W27" s="351"/>
      <c r="X27" s="352">
        <f t="shared" si="6"/>
        <v>75724</v>
      </c>
      <c r="Y27" s="355">
        <f t="shared" si="7"/>
        <v>0.07724103322592568</v>
      </c>
    </row>
    <row r="28" spans="1:25" ht="19.5" customHeight="1">
      <c r="A28" s="349" t="s">
        <v>179</v>
      </c>
      <c r="B28" s="350">
        <v>12543</v>
      </c>
      <c r="C28" s="351">
        <v>11548</v>
      </c>
      <c r="D28" s="352">
        <v>0</v>
      </c>
      <c r="E28" s="351">
        <v>0</v>
      </c>
      <c r="F28" s="352">
        <f t="shared" si="0"/>
        <v>24091</v>
      </c>
      <c r="G28" s="353">
        <f t="shared" si="1"/>
        <v>0.027767628369523498</v>
      </c>
      <c r="H28" s="350">
        <v>12203</v>
      </c>
      <c r="I28" s="351">
        <v>11285</v>
      </c>
      <c r="J28" s="352"/>
      <c r="K28" s="351"/>
      <c r="L28" s="352">
        <f t="shared" si="2"/>
        <v>23488</v>
      </c>
      <c r="M28" s="354">
        <f t="shared" si="3"/>
        <v>0.025672683923705808</v>
      </c>
      <c r="N28" s="350">
        <v>25128</v>
      </c>
      <c r="O28" s="351">
        <v>25040</v>
      </c>
      <c r="P28" s="352"/>
      <c r="Q28" s="351"/>
      <c r="R28" s="352">
        <f t="shared" si="4"/>
        <v>50168</v>
      </c>
      <c r="S28" s="353">
        <f t="shared" si="5"/>
        <v>0.025265431060445057</v>
      </c>
      <c r="T28" s="350">
        <v>24878</v>
      </c>
      <c r="U28" s="351">
        <v>23939</v>
      </c>
      <c r="V28" s="352"/>
      <c r="W28" s="351"/>
      <c r="X28" s="352">
        <f t="shared" si="6"/>
        <v>48817</v>
      </c>
      <c r="Y28" s="355">
        <f t="shared" si="7"/>
        <v>0.027674785423110748</v>
      </c>
    </row>
    <row r="29" spans="1:25" ht="19.5" customHeight="1">
      <c r="A29" s="349" t="s">
        <v>182</v>
      </c>
      <c r="B29" s="350">
        <v>10873</v>
      </c>
      <c r="C29" s="351">
        <v>9072</v>
      </c>
      <c r="D29" s="352">
        <v>0</v>
      </c>
      <c r="E29" s="351">
        <v>0</v>
      </c>
      <c r="F29" s="352">
        <f>SUM(B29:E29)</f>
        <v>19945</v>
      </c>
      <c r="G29" s="353">
        <f>F29/$F$9</f>
        <v>0.022988889951855305</v>
      </c>
      <c r="H29" s="350">
        <v>2695</v>
      </c>
      <c r="I29" s="351">
        <v>2061</v>
      </c>
      <c r="J29" s="352"/>
      <c r="K29" s="351"/>
      <c r="L29" s="352">
        <f>SUM(H29:K29)</f>
        <v>4756</v>
      </c>
      <c r="M29" s="354">
        <f>IF(ISERROR(F29/L29-1),"         /0",(F29/L29-1))</f>
        <v>3.1936501261564336</v>
      </c>
      <c r="N29" s="350">
        <v>22678</v>
      </c>
      <c r="O29" s="351">
        <v>20835</v>
      </c>
      <c r="P29" s="352"/>
      <c r="Q29" s="351"/>
      <c r="R29" s="352">
        <f>SUM(N29:Q29)</f>
        <v>43513</v>
      </c>
      <c r="S29" s="353">
        <f>R29/$R$9</f>
        <v>0.02191386345345929</v>
      </c>
      <c r="T29" s="350">
        <v>2695</v>
      </c>
      <c r="U29" s="351">
        <v>2061</v>
      </c>
      <c r="V29" s="352"/>
      <c r="W29" s="351"/>
      <c r="X29" s="352">
        <f>SUM(T29:W29)</f>
        <v>4756</v>
      </c>
      <c r="Y29" s="355" t="str">
        <f>IF(ISERROR(R29/X29-1),"         /0",IF(R29/X29&gt;5,"  *  ",(R29/X29-1)))</f>
        <v>  *  </v>
      </c>
    </row>
    <row r="30" spans="1:25" ht="19.5" customHeight="1">
      <c r="A30" s="349" t="s">
        <v>185</v>
      </c>
      <c r="B30" s="350">
        <v>9756</v>
      </c>
      <c r="C30" s="351">
        <v>9254</v>
      </c>
      <c r="D30" s="352">
        <v>0</v>
      </c>
      <c r="E30" s="351">
        <v>0</v>
      </c>
      <c r="F30" s="352">
        <f t="shared" si="0"/>
        <v>19010</v>
      </c>
      <c r="G30" s="353">
        <f t="shared" si="1"/>
        <v>0.02191119568737876</v>
      </c>
      <c r="H30" s="350">
        <v>20961</v>
      </c>
      <c r="I30" s="351">
        <v>18361</v>
      </c>
      <c r="J30" s="352"/>
      <c r="K30" s="351"/>
      <c r="L30" s="352">
        <f t="shared" si="2"/>
        <v>39322</v>
      </c>
      <c r="M30" s="354">
        <f t="shared" si="3"/>
        <v>-0.5165556177203601</v>
      </c>
      <c r="N30" s="350">
        <v>23072</v>
      </c>
      <c r="O30" s="351">
        <v>23512</v>
      </c>
      <c r="P30" s="352"/>
      <c r="Q30" s="351"/>
      <c r="R30" s="352">
        <f t="shared" si="4"/>
        <v>46584</v>
      </c>
      <c r="S30" s="353">
        <f t="shared" si="5"/>
        <v>0.023460469632430484</v>
      </c>
      <c r="T30" s="350">
        <v>41056</v>
      </c>
      <c r="U30" s="351">
        <v>39343</v>
      </c>
      <c r="V30" s="352"/>
      <c r="W30" s="351"/>
      <c r="X30" s="352">
        <f t="shared" si="6"/>
        <v>80399</v>
      </c>
      <c r="Y30" s="355">
        <f t="shared" si="7"/>
        <v>-0.4205898083309494</v>
      </c>
    </row>
    <row r="31" spans="1:25" ht="19.5" customHeight="1">
      <c r="A31" s="349" t="s">
        <v>161</v>
      </c>
      <c r="B31" s="350">
        <v>5860</v>
      </c>
      <c r="C31" s="351">
        <v>4931</v>
      </c>
      <c r="D31" s="352">
        <v>0</v>
      </c>
      <c r="E31" s="351">
        <v>0</v>
      </c>
      <c r="F31" s="352">
        <f aca="true" t="shared" si="8" ref="F31:F37">SUM(B31:E31)</f>
        <v>10791</v>
      </c>
      <c r="G31" s="353">
        <f aca="true" t="shared" si="9" ref="G31:G37">F31/$F$9</f>
        <v>0.012437859687664608</v>
      </c>
      <c r="H31" s="350">
        <v>4724</v>
      </c>
      <c r="I31" s="351">
        <v>5049</v>
      </c>
      <c r="J31" s="352"/>
      <c r="K31" s="351"/>
      <c r="L31" s="352">
        <f aca="true" t="shared" si="10" ref="L31:L37">SUM(H31:K31)</f>
        <v>9773</v>
      </c>
      <c r="M31" s="354">
        <f aca="true" t="shared" si="11" ref="M31:M37">IF(ISERROR(F31/L31-1),"         /0",(F31/L31-1))</f>
        <v>0.10416453494321098</v>
      </c>
      <c r="N31" s="350">
        <v>11680</v>
      </c>
      <c r="O31" s="351">
        <v>10849</v>
      </c>
      <c r="P31" s="352"/>
      <c r="Q31" s="351"/>
      <c r="R31" s="352">
        <f aca="true" t="shared" si="12" ref="R31:R37">SUM(N31:Q31)</f>
        <v>22529</v>
      </c>
      <c r="S31" s="353">
        <f aca="true" t="shared" si="13" ref="S31:S37">R31/$R$9</f>
        <v>0.011345975449704327</v>
      </c>
      <c r="T31" s="350">
        <v>10374</v>
      </c>
      <c r="U31" s="351">
        <v>11270</v>
      </c>
      <c r="V31" s="352"/>
      <c r="W31" s="351"/>
      <c r="X31" s="352">
        <f aca="true" t="shared" si="14" ref="X31:X37">SUM(T31:W31)</f>
        <v>21644</v>
      </c>
      <c r="Y31" s="355">
        <f aca="true" t="shared" si="15" ref="Y31:Y37">IF(ISERROR(R31/X31-1),"         /0",IF(R31/X31&gt;5,"  *  ",(R31/X31-1)))</f>
        <v>0.040888929957493936</v>
      </c>
    </row>
    <row r="32" spans="1:25" ht="19.5" customHeight="1">
      <c r="A32" s="349" t="s">
        <v>193</v>
      </c>
      <c r="B32" s="350">
        <v>5742</v>
      </c>
      <c r="C32" s="351">
        <v>4959</v>
      </c>
      <c r="D32" s="352">
        <v>0</v>
      </c>
      <c r="E32" s="351">
        <v>0</v>
      </c>
      <c r="F32" s="352">
        <f t="shared" si="8"/>
        <v>10701</v>
      </c>
      <c r="G32" s="353">
        <f t="shared" si="9"/>
        <v>0.012334124410870074</v>
      </c>
      <c r="H32" s="350">
        <v>10437</v>
      </c>
      <c r="I32" s="351">
        <v>9604</v>
      </c>
      <c r="J32" s="352"/>
      <c r="K32" s="351"/>
      <c r="L32" s="352">
        <f t="shared" si="10"/>
        <v>20041</v>
      </c>
      <c r="M32" s="354">
        <f t="shared" si="11"/>
        <v>-0.46604460855246743</v>
      </c>
      <c r="N32" s="350">
        <v>12146</v>
      </c>
      <c r="O32" s="351">
        <v>11552</v>
      </c>
      <c r="P32" s="352"/>
      <c r="Q32" s="351"/>
      <c r="R32" s="352">
        <f t="shared" si="12"/>
        <v>23698</v>
      </c>
      <c r="S32" s="353">
        <f t="shared" si="13"/>
        <v>0.011934703102982518</v>
      </c>
      <c r="T32" s="350">
        <v>21301</v>
      </c>
      <c r="U32" s="351">
        <v>20805</v>
      </c>
      <c r="V32" s="352"/>
      <c r="W32" s="351"/>
      <c r="X32" s="352">
        <f t="shared" si="14"/>
        <v>42106</v>
      </c>
      <c r="Y32" s="355">
        <f t="shared" si="15"/>
        <v>-0.4371823493088871</v>
      </c>
    </row>
    <row r="33" spans="1:25" ht="19.5" customHeight="1">
      <c r="A33" s="349" t="s">
        <v>160</v>
      </c>
      <c r="B33" s="350">
        <v>5103</v>
      </c>
      <c r="C33" s="351">
        <v>4319</v>
      </c>
      <c r="D33" s="352">
        <v>0</v>
      </c>
      <c r="E33" s="351">
        <v>0</v>
      </c>
      <c r="F33" s="352">
        <f t="shared" si="8"/>
        <v>9422</v>
      </c>
      <c r="G33" s="353">
        <f t="shared" si="9"/>
        <v>0.010859930866201087</v>
      </c>
      <c r="H33" s="350">
        <v>5479</v>
      </c>
      <c r="I33" s="351">
        <v>5468</v>
      </c>
      <c r="J33" s="352"/>
      <c r="K33" s="351"/>
      <c r="L33" s="352">
        <f t="shared" si="10"/>
        <v>10947</v>
      </c>
      <c r="M33" s="354">
        <f t="shared" si="11"/>
        <v>-0.13930757285100936</v>
      </c>
      <c r="N33" s="350">
        <v>10778</v>
      </c>
      <c r="O33" s="351">
        <v>9707</v>
      </c>
      <c r="P33" s="352"/>
      <c r="Q33" s="351"/>
      <c r="R33" s="352">
        <f t="shared" si="12"/>
        <v>20485</v>
      </c>
      <c r="S33" s="353">
        <f t="shared" si="13"/>
        <v>0.010316583385289766</v>
      </c>
      <c r="T33" s="350">
        <v>11021</v>
      </c>
      <c r="U33" s="351">
        <v>11348</v>
      </c>
      <c r="V33" s="352"/>
      <c r="W33" s="351"/>
      <c r="X33" s="352">
        <f t="shared" si="14"/>
        <v>22369</v>
      </c>
      <c r="Y33" s="355">
        <f t="shared" si="15"/>
        <v>-0.08422370244534849</v>
      </c>
    </row>
    <row r="34" spans="1:25" ht="19.5" customHeight="1">
      <c r="A34" s="349" t="s">
        <v>196</v>
      </c>
      <c r="B34" s="350">
        <v>4299</v>
      </c>
      <c r="C34" s="351">
        <v>3829</v>
      </c>
      <c r="D34" s="352">
        <v>0</v>
      </c>
      <c r="E34" s="351">
        <v>0</v>
      </c>
      <c r="F34" s="352">
        <f t="shared" si="8"/>
        <v>8128</v>
      </c>
      <c r="G34" s="353">
        <f t="shared" si="9"/>
        <v>0.009368448108733012</v>
      </c>
      <c r="H34" s="350">
        <v>4589</v>
      </c>
      <c r="I34" s="351">
        <v>3534</v>
      </c>
      <c r="J34" s="352"/>
      <c r="K34" s="351"/>
      <c r="L34" s="352">
        <f t="shared" si="10"/>
        <v>8123</v>
      </c>
      <c r="M34" s="354">
        <f t="shared" si="11"/>
        <v>0.0006155361319708508</v>
      </c>
      <c r="N34" s="350">
        <v>8354</v>
      </c>
      <c r="O34" s="351">
        <v>8513</v>
      </c>
      <c r="P34" s="352"/>
      <c r="Q34" s="351"/>
      <c r="R34" s="352">
        <f t="shared" si="12"/>
        <v>16867</v>
      </c>
      <c r="S34" s="353">
        <f t="shared" si="13"/>
        <v>0.008494498997299609</v>
      </c>
      <c r="T34" s="350">
        <v>8948</v>
      </c>
      <c r="U34" s="351">
        <v>8344</v>
      </c>
      <c r="V34" s="352"/>
      <c r="W34" s="351"/>
      <c r="X34" s="352">
        <f t="shared" si="14"/>
        <v>17292</v>
      </c>
      <c r="Y34" s="355">
        <f t="shared" si="15"/>
        <v>-0.024577839463335693</v>
      </c>
    </row>
    <row r="35" spans="1:25" ht="19.5" customHeight="1">
      <c r="A35" s="349" t="s">
        <v>198</v>
      </c>
      <c r="B35" s="350">
        <v>3043</v>
      </c>
      <c r="C35" s="351">
        <v>3660</v>
      </c>
      <c r="D35" s="352">
        <v>0</v>
      </c>
      <c r="E35" s="351">
        <v>0</v>
      </c>
      <c r="F35" s="352">
        <f t="shared" si="8"/>
        <v>6703</v>
      </c>
      <c r="G35" s="353">
        <f t="shared" si="9"/>
        <v>0.00772597289281956</v>
      </c>
      <c r="H35" s="350">
        <v>2159</v>
      </c>
      <c r="I35" s="351">
        <v>2833</v>
      </c>
      <c r="J35" s="352"/>
      <c r="K35" s="351"/>
      <c r="L35" s="352">
        <f t="shared" si="10"/>
        <v>4992</v>
      </c>
      <c r="M35" s="354">
        <f t="shared" si="11"/>
        <v>0.34274839743589736</v>
      </c>
      <c r="N35" s="350">
        <v>8313</v>
      </c>
      <c r="O35" s="351">
        <v>7935</v>
      </c>
      <c r="P35" s="352">
        <v>1076</v>
      </c>
      <c r="Q35" s="351">
        <v>1287</v>
      </c>
      <c r="R35" s="352">
        <f t="shared" si="12"/>
        <v>18611</v>
      </c>
      <c r="S35" s="353">
        <f t="shared" si="13"/>
        <v>0.009372806120753129</v>
      </c>
      <c r="T35" s="350">
        <v>6409</v>
      </c>
      <c r="U35" s="351">
        <v>6291</v>
      </c>
      <c r="V35" s="352"/>
      <c r="W35" s="351"/>
      <c r="X35" s="352">
        <f t="shared" si="14"/>
        <v>12700</v>
      </c>
      <c r="Y35" s="355">
        <f t="shared" si="15"/>
        <v>0.46543307086614183</v>
      </c>
    </row>
    <row r="36" spans="1:25" ht="19.5" customHeight="1">
      <c r="A36" s="349" t="s">
        <v>188</v>
      </c>
      <c r="B36" s="350">
        <v>1749</v>
      </c>
      <c r="C36" s="351">
        <v>2975</v>
      </c>
      <c r="D36" s="352">
        <v>0</v>
      </c>
      <c r="E36" s="351">
        <v>0</v>
      </c>
      <c r="F36" s="352">
        <f t="shared" si="8"/>
        <v>4724</v>
      </c>
      <c r="G36" s="353">
        <f t="shared" si="9"/>
        <v>0.005444949417526421</v>
      </c>
      <c r="H36" s="350">
        <v>1221</v>
      </c>
      <c r="I36" s="351">
        <v>2339</v>
      </c>
      <c r="J36" s="352"/>
      <c r="K36" s="351"/>
      <c r="L36" s="352">
        <f t="shared" si="10"/>
        <v>3560</v>
      </c>
      <c r="M36" s="354">
        <f t="shared" si="11"/>
        <v>0.3269662921348315</v>
      </c>
      <c r="N36" s="350">
        <v>3646</v>
      </c>
      <c r="O36" s="351">
        <v>5660</v>
      </c>
      <c r="P36" s="352"/>
      <c r="Q36" s="351"/>
      <c r="R36" s="352">
        <f t="shared" si="12"/>
        <v>9306</v>
      </c>
      <c r="S36" s="353">
        <f t="shared" si="13"/>
        <v>0.004686654868611499</v>
      </c>
      <c r="T36" s="350">
        <v>2762</v>
      </c>
      <c r="U36" s="351">
        <v>4956</v>
      </c>
      <c r="V36" s="352"/>
      <c r="W36" s="351"/>
      <c r="X36" s="352">
        <f t="shared" si="14"/>
        <v>7718</v>
      </c>
      <c r="Y36" s="355">
        <f t="shared" si="15"/>
        <v>0.20575278569577615</v>
      </c>
    </row>
    <row r="37" spans="1:25" ht="19.5" customHeight="1">
      <c r="A37" s="349" t="s">
        <v>201</v>
      </c>
      <c r="B37" s="350">
        <v>1222</v>
      </c>
      <c r="C37" s="351">
        <v>2138</v>
      </c>
      <c r="D37" s="352">
        <v>0</v>
      </c>
      <c r="E37" s="351">
        <v>0</v>
      </c>
      <c r="F37" s="352">
        <f t="shared" si="8"/>
        <v>3360</v>
      </c>
      <c r="G37" s="353">
        <f t="shared" si="9"/>
        <v>0.00387278366699593</v>
      </c>
      <c r="H37" s="350">
        <v>1455</v>
      </c>
      <c r="I37" s="351">
        <v>2247</v>
      </c>
      <c r="J37" s="352"/>
      <c r="K37" s="351"/>
      <c r="L37" s="352">
        <f t="shared" si="10"/>
        <v>3702</v>
      </c>
      <c r="M37" s="354">
        <f t="shared" si="11"/>
        <v>-0.09238249594813619</v>
      </c>
      <c r="N37" s="350">
        <v>2913</v>
      </c>
      <c r="O37" s="351">
        <v>4367</v>
      </c>
      <c r="P37" s="352"/>
      <c r="Q37" s="351"/>
      <c r="R37" s="352">
        <f t="shared" si="12"/>
        <v>7280</v>
      </c>
      <c r="S37" s="353">
        <f t="shared" si="13"/>
        <v>0.003666327900654601</v>
      </c>
      <c r="T37" s="350">
        <v>2776</v>
      </c>
      <c r="U37" s="351">
        <v>3917</v>
      </c>
      <c r="V37" s="352"/>
      <c r="W37" s="351"/>
      <c r="X37" s="352">
        <f t="shared" si="14"/>
        <v>6693</v>
      </c>
      <c r="Y37" s="355">
        <f t="shared" si="15"/>
        <v>0.08770357089496494</v>
      </c>
    </row>
    <row r="38" spans="1:25" ht="19.5" customHeight="1">
      <c r="A38" s="349" t="s">
        <v>202</v>
      </c>
      <c r="B38" s="350">
        <v>1419</v>
      </c>
      <c r="C38" s="351">
        <v>1712</v>
      </c>
      <c r="D38" s="352">
        <v>0</v>
      </c>
      <c r="E38" s="351">
        <v>0</v>
      </c>
      <c r="F38" s="352">
        <f t="shared" si="0"/>
        <v>3131</v>
      </c>
      <c r="G38" s="353">
        <f t="shared" si="1"/>
        <v>0.0036088350182631717</v>
      </c>
      <c r="H38" s="350">
        <v>2218</v>
      </c>
      <c r="I38" s="351">
        <v>2282</v>
      </c>
      <c r="J38" s="352"/>
      <c r="K38" s="351"/>
      <c r="L38" s="352">
        <f t="shared" si="2"/>
        <v>4500</v>
      </c>
      <c r="M38" s="354">
        <f t="shared" si="3"/>
        <v>-0.30422222222222217</v>
      </c>
      <c r="N38" s="350">
        <v>4181</v>
      </c>
      <c r="O38" s="351">
        <v>4396</v>
      </c>
      <c r="P38" s="352"/>
      <c r="Q38" s="351"/>
      <c r="R38" s="352">
        <f t="shared" si="4"/>
        <v>8577</v>
      </c>
      <c r="S38" s="353">
        <f t="shared" si="5"/>
        <v>0.004319518462076169</v>
      </c>
      <c r="T38" s="350">
        <v>5064</v>
      </c>
      <c r="U38" s="351">
        <v>4965</v>
      </c>
      <c r="V38" s="352"/>
      <c r="W38" s="351"/>
      <c r="X38" s="352">
        <f t="shared" si="6"/>
        <v>10029</v>
      </c>
      <c r="Y38" s="355">
        <f t="shared" si="7"/>
        <v>-0.1447801376009572</v>
      </c>
    </row>
    <row r="39" spans="1:25" ht="19.5" customHeight="1">
      <c r="A39" s="349" t="s">
        <v>165</v>
      </c>
      <c r="B39" s="350">
        <v>941</v>
      </c>
      <c r="C39" s="351">
        <v>925</v>
      </c>
      <c r="D39" s="352">
        <v>0</v>
      </c>
      <c r="E39" s="351">
        <v>0</v>
      </c>
      <c r="F39" s="352">
        <f t="shared" si="0"/>
        <v>1866</v>
      </c>
      <c r="G39" s="353">
        <f t="shared" si="1"/>
        <v>0.0021507780722066685</v>
      </c>
      <c r="H39" s="350">
        <v>2242</v>
      </c>
      <c r="I39" s="351">
        <v>1941</v>
      </c>
      <c r="J39" s="352"/>
      <c r="K39" s="351"/>
      <c r="L39" s="352">
        <f t="shared" si="2"/>
        <v>4183</v>
      </c>
      <c r="M39" s="354">
        <f t="shared" si="3"/>
        <v>-0.5539086779823094</v>
      </c>
      <c r="N39" s="350">
        <v>2499</v>
      </c>
      <c r="O39" s="351">
        <v>2463</v>
      </c>
      <c r="P39" s="352"/>
      <c r="Q39" s="351"/>
      <c r="R39" s="352">
        <f t="shared" si="4"/>
        <v>4962</v>
      </c>
      <c r="S39" s="353">
        <f t="shared" si="5"/>
        <v>0.002498944923495622</v>
      </c>
      <c r="T39" s="350">
        <v>5112</v>
      </c>
      <c r="U39" s="351">
        <v>4078</v>
      </c>
      <c r="V39" s="352"/>
      <c r="W39" s="351"/>
      <c r="X39" s="352">
        <f t="shared" si="6"/>
        <v>9190</v>
      </c>
      <c r="Y39" s="355">
        <f t="shared" si="7"/>
        <v>-0.46006528835690963</v>
      </c>
    </row>
    <row r="40" spans="1:25" ht="19.5" customHeight="1">
      <c r="A40" s="349" t="s">
        <v>205</v>
      </c>
      <c r="B40" s="350">
        <v>393</v>
      </c>
      <c r="C40" s="351">
        <v>403</v>
      </c>
      <c r="D40" s="352">
        <v>0</v>
      </c>
      <c r="E40" s="351">
        <v>0</v>
      </c>
      <c r="F40" s="352">
        <f t="shared" si="0"/>
        <v>796</v>
      </c>
      <c r="G40" s="353">
        <f t="shared" si="1"/>
        <v>0.0009174808925383215</v>
      </c>
      <c r="H40" s="350">
        <v>315</v>
      </c>
      <c r="I40" s="351">
        <v>296</v>
      </c>
      <c r="J40" s="352">
        <v>0</v>
      </c>
      <c r="K40" s="351"/>
      <c r="L40" s="352">
        <f t="shared" si="2"/>
        <v>611</v>
      </c>
      <c r="M40" s="354">
        <f t="shared" si="3"/>
        <v>0.3027823240589198</v>
      </c>
      <c r="N40" s="350">
        <v>912</v>
      </c>
      <c r="O40" s="351">
        <v>842</v>
      </c>
      <c r="P40" s="352">
        <v>0</v>
      </c>
      <c r="Q40" s="351">
        <v>0</v>
      </c>
      <c r="R40" s="352">
        <f t="shared" si="4"/>
        <v>1754</v>
      </c>
      <c r="S40" s="353">
        <f t="shared" si="5"/>
        <v>0.0008833432881522211</v>
      </c>
      <c r="T40" s="350">
        <v>641</v>
      </c>
      <c r="U40" s="351">
        <v>598</v>
      </c>
      <c r="V40" s="352">
        <v>0</v>
      </c>
      <c r="W40" s="351">
        <v>0</v>
      </c>
      <c r="X40" s="352">
        <f t="shared" si="6"/>
        <v>1239</v>
      </c>
      <c r="Y40" s="355">
        <f t="shared" si="7"/>
        <v>0.41565778853914437</v>
      </c>
    </row>
    <row r="41" spans="1:25" ht="19.5" customHeight="1" thickBot="1">
      <c r="A41" s="349" t="s">
        <v>171</v>
      </c>
      <c r="B41" s="350">
        <v>47</v>
      </c>
      <c r="C41" s="351">
        <v>69</v>
      </c>
      <c r="D41" s="352">
        <v>51</v>
      </c>
      <c r="E41" s="351">
        <v>49</v>
      </c>
      <c r="F41" s="352">
        <f t="shared" si="0"/>
        <v>216</v>
      </c>
      <c r="G41" s="353">
        <f t="shared" si="1"/>
        <v>0.0002489646643068812</v>
      </c>
      <c r="H41" s="350">
        <v>216</v>
      </c>
      <c r="I41" s="351">
        <v>53</v>
      </c>
      <c r="J41" s="352">
        <v>249</v>
      </c>
      <c r="K41" s="351">
        <v>392</v>
      </c>
      <c r="L41" s="352">
        <f t="shared" si="2"/>
        <v>910</v>
      </c>
      <c r="M41" s="354" t="s">
        <v>45</v>
      </c>
      <c r="N41" s="350">
        <v>102</v>
      </c>
      <c r="O41" s="351">
        <v>105</v>
      </c>
      <c r="P41" s="352">
        <v>69</v>
      </c>
      <c r="Q41" s="351">
        <v>64</v>
      </c>
      <c r="R41" s="352">
        <f t="shared" si="4"/>
        <v>340</v>
      </c>
      <c r="S41" s="353">
        <f t="shared" si="5"/>
        <v>0.00017122959975584675</v>
      </c>
      <c r="T41" s="350">
        <v>434</v>
      </c>
      <c r="U41" s="351">
        <v>99</v>
      </c>
      <c r="V41" s="352">
        <v>2893</v>
      </c>
      <c r="W41" s="351">
        <v>2199</v>
      </c>
      <c r="X41" s="352">
        <f t="shared" si="6"/>
        <v>5625</v>
      </c>
      <c r="Y41" s="355">
        <f t="shared" si="7"/>
        <v>-0.9395555555555556</v>
      </c>
    </row>
    <row r="42" spans="1:25" s="174" customFormat="1" ht="19.5" customHeight="1">
      <c r="A42" s="183" t="s">
        <v>54</v>
      </c>
      <c r="B42" s="180">
        <f>SUM(B43:B54)</f>
        <v>62051</v>
      </c>
      <c r="C42" s="179">
        <f>SUM(C43:C54)</f>
        <v>54708</v>
      </c>
      <c r="D42" s="178">
        <f>SUM(D43:D54)</f>
        <v>9</v>
      </c>
      <c r="E42" s="179">
        <f>SUM(E43:E54)</f>
        <v>0</v>
      </c>
      <c r="F42" s="178">
        <f t="shared" si="0"/>
        <v>116768</v>
      </c>
      <c r="G42" s="181">
        <f t="shared" si="1"/>
        <v>0.1345884533416014</v>
      </c>
      <c r="H42" s="180">
        <f>SUM(H43:H54)</f>
        <v>56215</v>
      </c>
      <c r="I42" s="179">
        <f>SUM(I43:I54)</f>
        <v>45155</v>
      </c>
      <c r="J42" s="178">
        <f>SUM(J43:J54)</f>
        <v>27</v>
      </c>
      <c r="K42" s="179">
        <f>SUM(K43:K54)</f>
        <v>27</v>
      </c>
      <c r="L42" s="178">
        <f t="shared" si="2"/>
        <v>101424</v>
      </c>
      <c r="M42" s="182">
        <f t="shared" si="3"/>
        <v>0.15128569174948736</v>
      </c>
      <c r="N42" s="180">
        <f>SUM(N43:N54)</f>
        <v>139485</v>
      </c>
      <c r="O42" s="179">
        <f>SUM(O43:O54)</f>
        <v>126993</v>
      </c>
      <c r="P42" s="178">
        <f>SUM(P43:P54)</f>
        <v>40</v>
      </c>
      <c r="Q42" s="179">
        <f>SUM(Q43:Q54)</f>
        <v>0</v>
      </c>
      <c r="R42" s="178">
        <f t="shared" si="4"/>
        <v>266518</v>
      </c>
      <c r="S42" s="181">
        <f t="shared" si="5"/>
        <v>0.1342228543168493</v>
      </c>
      <c r="T42" s="180">
        <f>SUM(T43:T54)</f>
        <v>123454</v>
      </c>
      <c r="U42" s="179">
        <f>SUM(U43:U54)</f>
        <v>105525</v>
      </c>
      <c r="V42" s="178">
        <f>SUM(V43:V54)</f>
        <v>55</v>
      </c>
      <c r="W42" s="179">
        <f>SUM(W43:W54)</f>
        <v>27</v>
      </c>
      <c r="X42" s="178">
        <f t="shared" si="6"/>
        <v>229061</v>
      </c>
      <c r="Y42" s="175">
        <f t="shared" si="7"/>
        <v>0.1635241267609937</v>
      </c>
    </row>
    <row r="43" spans="1:25" ht="19.5" customHeight="1">
      <c r="A43" s="342" t="s">
        <v>159</v>
      </c>
      <c r="B43" s="343">
        <v>30551</v>
      </c>
      <c r="C43" s="344">
        <v>24634</v>
      </c>
      <c r="D43" s="345">
        <v>8</v>
      </c>
      <c r="E43" s="344">
        <v>0</v>
      </c>
      <c r="F43" s="345">
        <f t="shared" si="0"/>
        <v>55193</v>
      </c>
      <c r="G43" s="346">
        <f t="shared" si="1"/>
        <v>0.06361623480134118</v>
      </c>
      <c r="H43" s="343">
        <v>28994</v>
      </c>
      <c r="I43" s="344">
        <v>22130</v>
      </c>
      <c r="J43" s="345">
        <v>10</v>
      </c>
      <c r="K43" s="344">
        <v>0</v>
      </c>
      <c r="L43" s="345">
        <f t="shared" si="2"/>
        <v>51134</v>
      </c>
      <c r="M43" s="347">
        <f t="shared" si="3"/>
        <v>0.07937966910470529</v>
      </c>
      <c r="N43" s="343">
        <v>70108</v>
      </c>
      <c r="O43" s="344">
        <v>59497</v>
      </c>
      <c r="P43" s="345">
        <v>39</v>
      </c>
      <c r="Q43" s="344">
        <v>0</v>
      </c>
      <c r="R43" s="345">
        <f t="shared" si="4"/>
        <v>129644</v>
      </c>
      <c r="S43" s="346">
        <f t="shared" si="5"/>
        <v>0.0652908536198441</v>
      </c>
      <c r="T43" s="343">
        <v>62907</v>
      </c>
      <c r="U43" s="344">
        <v>51979</v>
      </c>
      <c r="V43" s="345">
        <v>38</v>
      </c>
      <c r="W43" s="344">
        <v>0</v>
      </c>
      <c r="X43" s="345">
        <f t="shared" si="6"/>
        <v>114924</v>
      </c>
      <c r="Y43" s="348">
        <f t="shared" si="7"/>
        <v>0.12808464724513602</v>
      </c>
    </row>
    <row r="44" spans="1:25" ht="19.5" customHeight="1">
      <c r="A44" s="349" t="s">
        <v>181</v>
      </c>
      <c r="B44" s="350">
        <v>10868</v>
      </c>
      <c r="C44" s="351">
        <v>9960</v>
      </c>
      <c r="D44" s="352">
        <v>0</v>
      </c>
      <c r="E44" s="351">
        <v>0</v>
      </c>
      <c r="F44" s="352">
        <f t="shared" si="0"/>
        <v>20828</v>
      </c>
      <c r="G44" s="353">
        <f t="shared" si="1"/>
        <v>0.024006648278628345</v>
      </c>
      <c r="H44" s="350">
        <v>9368</v>
      </c>
      <c r="I44" s="351">
        <v>7652</v>
      </c>
      <c r="J44" s="352"/>
      <c r="K44" s="351"/>
      <c r="L44" s="352">
        <f t="shared" si="2"/>
        <v>17020</v>
      </c>
      <c r="M44" s="354">
        <f t="shared" si="3"/>
        <v>0.22373678025851929</v>
      </c>
      <c r="N44" s="350">
        <v>23251</v>
      </c>
      <c r="O44" s="351">
        <v>22204</v>
      </c>
      <c r="P44" s="352"/>
      <c r="Q44" s="351"/>
      <c r="R44" s="352">
        <f t="shared" si="4"/>
        <v>45455</v>
      </c>
      <c r="S44" s="353">
        <f t="shared" si="5"/>
        <v>0.022891886637947098</v>
      </c>
      <c r="T44" s="350">
        <v>21042</v>
      </c>
      <c r="U44" s="351">
        <v>18950</v>
      </c>
      <c r="V44" s="352"/>
      <c r="W44" s="351"/>
      <c r="X44" s="352">
        <f t="shared" si="6"/>
        <v>39992</v>
      </c>
      <c r="Y44" s="355">
        <f t="shared" si="7"/>
        <v>0.1366023204640927</v>
      </c>
    </row>
    <row r="45" spans="1:25" ht="19.5" customHeight="1">
      <c r="A45" s="349" t="s">
        <v>191</v>
      </c>
      <c r="B45" s="350">
        <v>5631</v>
      </c>
      <c r="C45" s="351">
        <v>5016</v>
      </c>
      <c r="D45" s="352">
        <v>0</v>
      </c>
      <c r="E45" s="351">
        <v>0</v>
      </c>
      <c r="F45" s="352">
        <f aca="true" t="shared" si="16" ref="F45:F54">SUM(B45:E45)</f>
        <v>10647</v>
      </c>
      <c r="G45" s="353">
        <f aca="true" t="shared" si="17" ref="G45:G54">F45/$F$9</f>
        <v>0.012271883244793353</v>
      </c>
      <c r="H45" s="350">
        <v>5612</v>
      </c>
      <c r="I45" s="351">
        <v>5177</v>
      </c>
      <c r="J45" s="352"/>
      <c r="K45" s="351"/>
      <c r="L45" s="352">
        <f aca="true" t="shared" si="18" ref="L45:L54">SUM(H45:K45)</f>
        <v>10789</v>
      </c>
      <c r="M45" s="354">
        <f aca="true" t="shared" si="19" ref="M45:M54">IF(ISERROR(F45/L45-1),"         /0",(F45/L45-1))</f>
        <v>-0.01316155343405323</v>
      </c>
      <c r="N45" s="350">
        <v>11338</v>
      </c>
      <c r="O45" s="351">
        <v>11075</v>
      </c>
      <c r="P45" s="352"/>
      <c r="Q45" s="351"/>
      <c r="R45" s="352">
        <f aca="true" t="shared" si="20" ref="R45:R54">SUM(N45:Q45)</f>
        <v>22413</v>
      </c>
      <c r="S45" s="353">
        <f aca="true" t="shared" si="21" ref="S45:S54">R45/$R$9</f>
        <v>0.011287555939199391</v>
      </c>
      <c r="T45" s="350">
        <v>11735</v>
      </c>
      <c r="U45" s="351">
        <v>11115</v>
      </c>
      <c r="V45" s="352"/>
      <c r="W45" s="351"/>
      <c r="X45" s="352">
        <f aca="true" t="shared" si="22" ref="X45:X54">SUM(T45:W45)</f>
        <v>22850</v>
      </c>
      <c r="Y45" s="355">
        <f aca="true" t="shared" si="23" ref="Y45:Y54">IF(ISERROR(R45/X45-1),"         /0",IF(R45/X45&gt;5,"  *  ",(R45/X45-1)))</f>
        <v>-0.019124726477024123</v>
      </c>
    </row>
    <row r="46" spans="1:25" ht="19.5" customHeight="1">
      <c r="A46" s="349" t="s">
        <v>195</v>
      </c>
      <c r="B46" s="350">
        <v>4986</v>
      </c>
      <c r="C46" s="351">
        <v>4591</v>
      </c>
      <c r="D46" s="352">
        <v>0</v>
      </c>
      <c r="E46" s="351">
        <v>0</v>
      </c>
      <c r="F46" s="352">
        <f>SUM(B46:E46)</f>
        <v>9577</v>
      </c>
      <c r="G46" s="353">
        <f>F46/$F$9</f>
        <v>0.011038586065125007</v>
      </c>
      <c r="H46" s="350"/>
      <c r="I46" s="351"/>
      <c r="J46" s="352"/>
      <c r="K46" s="351"/>
      <c r="L46" s="352">
        <f>SUM(H46:K46)</f>
        <v>0</v>
      </c>
      <c r="M46" s="354" t="str">
        <f>IF(ISERROR(F46/L46-1),"         /0",(F46/L46-1))</f>
        <v>         /0</v>
      </c>
      <c r="N46" s="350">
        <v>12667</v>
      </c>
      <c r="O46" s="351">
        <v>12107</v>
      </c>
      <c r="P46" s="352"/>
      <c r="Q46" s="351"/>
      <c r="R46" s="352">
        <f>SUM(N46:Q46)</f>
        <v>24774</v>
      </c>
      <c r="S46" s="353">
        <f>R46/$R$9</f>
        <v>0.012476594424562785</v>
      </c>
      <c r="T46" s="350"/>
      <c r="U46" s="351"/>
      <c r="V46" s="352"/>
      <c r="W46" s="351"/>
      <c r="X46" s="352">
        <f>SUM(T46:W46)</f>
        <v>0</v>
      </c>
      <c r="Y46" s="355" t="str">
        <f>IF(ISERROR(R46/X46-1),"         /0",IF(R46/X46&gt;5,"  *  ",(R46/X46-1)))</f>
        <v>         /0</v>
      </c>
    </row>
    <row r="47" spans="1:25" ht="19.5" customHeight="1">
      <c r="A47" s="349" t="s">
        <v>194</v>
      </c>
      <c r="B47" s="350">
        <v>3981</v>
      </c>
      <c r="C47" s="351">
        <v>4828</v>
      </c>
      <c r="D47" s="352">
        <v>0</v>
      </c>
      <c r="E47" s="351">
        <v>0</v>
      </c>
      <c r="F47" s="352">
        <f>SUM(B47:E47)</f>
        <v>8809</v>
      </c>
      <c r="G47" s="353">
        <f>F47/$F$9</f>
        <v>0.010153378369811651</v>
      </c>
      <c r="H47" s="350">
        <v>5778</v>
      </c>
      <c r="I47" s="351">
        <v>5356</v>
      </c>
      <c r="J47" s="352"/>
      <c r="K47" s="351"/>
      <c r="L47" s="352">
        <f>SUM(H47:K47)</f>
        <v>11134</v>
      </c>
      <c r="M47" s="354">
        <f>IF(ISERROR(F47/L47-1),"         /0",(F47/L47-1))</f>
        <v>-0.20881983114783542</v>
      </c>
      <c r="N47" s="350">
        <v>8401</v>
      </c>
      <c r="O47" s="351">
        <v>9913</v>
      </c>
      <c r="P47" s="352"/>
      <c r="Q47" s="351"/>
      <c r="R47" s="352">
        <f>SUM(N47:Q47)</f>
        <v>18314</v>
      </c>
      <c r="S47" s="353">
        <f>R47/$R$9</f>
        <v>0.009223232029201698</v>
      </c>
      <c r="T47" s="350">
        <v>12304</v>
      </c>
      <c r="U47" s="351">
        <v>11016</v>
      </c>
      <c r="V47" s="352"/>
      <c r="W47" s="351"/>
      <c r="X47" s="352">
        <f>SUM(T47:W47)</f>
        <v>23320</v>
      </c>
      <c r="Y47" s="355">
        <f>IF(ISERROR(R47/X47-1),"         /0",IF(R47/X47&gt;5,"  *  ",(R47/X47-1)))</f>
        <v>-0.21466552315608922</v>
      </c>
    </row>
    <row r="48" spans="1:25" ht="19.5" customHeight="1">
      <c r="A48" s="349" t="s">
        <v>199</v>
      </c>
      <c r="B48" s="350">
        <v>3079</v>
      </c>
      <c r="C48" s="351">
        <v>3201</v>
      </c>
      <c r="D48" s="352">
        <v>0</v>
      </c>
      <c r="E48" s="351">
        <v>0</v>
      </c>
      <c r="F48" s="352">
        <f>SUM(B48:E48)</f>
        <v>6280</v>
      </c>
      <c r="G48" s="353">
        <f>F48/$F$9</f>
        <v>0.007238417091885251</v>
      </c>
      <c r="H48" s="350">
        <v>3151</v>
      </c>
      <c r="I48" s="351">
        <v>3113</v>
      </c>
      <c r="J48" s="352"/>
      <c r="K48" s="351"/>
      <c r="L48" s="352">
        <f>SUM(H48:K48)</f>
        <v>6264</v>
      </c>
      <c r="M48" s="354">
        <f>IF(ISERROR(F48/L48-1),"         /0",(F48/L48-1))</f>
        <v>0.0025542784163474774</v>
      </c>
      <c r="N48" s="350">
        <v>6688</v>
      </c>
      <c r="O48" s="351">
        <v>6912</v>
      </c>
      <c r="P48" s="352"/>
      <c r="Q48" s="351"/>
      <c r="R48" s="352">
        <f>SUM(N48:Q48)</f>
        <v>13600</v>
      </c>
      <c r="S48" s="353">
        <f>R48/$R$9</f>
        <v>0.00684918399023387</v>
      </c>
      <c r="T48" s="350">
        <v>6865</v>
      </c>
      <c r="U48" s="351">
        <v>6839</v>
      </c>
      <c r="V48" s="352"/>
      <c r="W48" s="351"/>
      <c r="X48" s="352">
        <f>SUM(T48:W48)</f>
        <v>13704</v>
      </c>
      <c r="Y48" s="355">
        <f>IF(ISERROR(R48/X48-1),"         /0",IF(R48/X48&gt;5,"  *  ",(R48/X48-1)))</f>
        <v>-0.007589025102159974</v>
      </c>
    </row>
    <row r="49" spans="1:25" ht="19.5" customHeight="1">
      <c r="A49" s="349" t="s">
        <v>203</v>
      </c>
      <c r="B49" s="350">
        <v>976</v>
      </c>
      <c r="C49" s="351">
        <v>908</v>
      </c>
      <c r="D49" s="352">
        <v>0</v>
      </c>
      <c r="E49" s="351">
        <v>0</v>
      </c>
      <c r="F49" s="352">
        <f>SUM(B49:E49)</f>
        <v>1884</v>
      </c>
      <c r="G49" s="353">
        <f>F49/$F$9</f>
        <v>0.002171525127565575</v>
      </c>
      <c r="H49" s="350"/>
      <c r="I49" s="351"/>
      <c r="J49" s="352"/>
      <c r="K49" s="351"/>
      <c r="L49" s="352">
        <f>SUM(H49:K49)</f>
        <v>0</v>
      </c>
      <c r="M49" s="354" t="str">
        <f>IF(ISERROR(F49/L49-1),"         /0",(F49/L49-1))</f>
        <v>         /0</v>
      </c>
      <c r="N49" s="350">
        <v>2210</v>
      </c>
      <c r="O49" s="351">
        <v>2039</v>
      </c>
      <c r="P49" s="352"/>
      <c r="Q49" s="351"/>
      <c r="R49" s="352">
        <f>SUM(N49:Q49)</f>
        <v>4249</v>
      </c>
      <c r="S49" s="353">
        <f>R49/$R$9</f>
        <v>0.002139866380478214</v>
      </c>
      <c r="T49" s="350"/>
      <c r="U49" s="351"/>
      <c r="V49" s="352"/>
      <c r="W49" s="351"/>
      <c r="X49" s="352">
        <f>SUM(T49:W49)</f>
        <v>0</v>
      </c>
      <c r="Y49" s="355" t="str">
        <f>IF(ISERROR(R49/X49-1),"         /0",IF(R49/X49&gt;5,"  *  ",(R49/X49-1)))</f>
        <v>         /0</v>
      </c>
    </row>
    <row r="50" spans="1:25" ht="19.5" customHeight="1">
      <c r="A50" s="349" t="s">
        <v>190</v>
      </c>
      <c r="B50" s="350">
        <v>594</v>
      </c>
      <c r="C50" s="351">
        <v>519</v>
      </c>
      <c r="D50" s="352">
        <v>0</v>
      </c>
      <c r="E50" s="351">
        <v>0</v>
      </c>
      <c r="F50" s="352">
        <f t="shared" si="16"/>
        <v>1113</v>
      </c>
      <c r="G50" s="353">
        <f t="shared" si="17"/>
        <v>0.0012828595896924018</v>
      </c>
      <c r="H50" s="350">
        <v>602</v>
      </c>
      <c r="I50" s="351">
        <v>343</v>
      </c>
      <c r="J50" s="352"/>
      <c r="K50" s="351"/>
      <c r="L50" s="352">
        <f t="shared" si="18"/>
        <v>945</v>
      </c>
      <c r="M50" s="354">
        <f t="shared" si="19"/>
        <v>0.1777777777777778</v>
      </c>
      <c r="N50" s="350">
        <v>1110</v>
      </c>
      <c r="O50" s="351">
        <v>947</v>
      </c>
      <c r="P50" s="352"/>
      <c r="Q50" s="351"/>
      <c r="R50" s="352">
        <f t="shared" si="20"/>
        <v>2057</v>
      </c>
      <c r="S50" s="353">
        <f t="shared" si="21"/>
        <v>0.0010359390785228727</v>
      </c>
      <c r="T50" s="350">
        <v>1347</v>
      </c>
      <c r="U50" s="351">
        <v>718</v>
      </c>
      <c r="V50" s="352"/>
      <c r="W50" s="351"/>
      <c r="X50" s="352">
        <f t="shared" si="22"/>
        <v>2065</v>
      </c>
      <c r="Y50" s="355">
        <f t="shared" si="23"/>
        <v>-0.0038740920096852483</v>
      </c>
    </row>
    <row r="51" spans="1:25" ht="19.5" customHeight="1">
      <c r="A51" s="349" t="s">
        <v>178</v>
      </c>
      <c r="B51" s="350">
        <v>525</v>
      </c>
      <c r="C51" s="351">
        <v>512</v>
      </c>
      <c r="D51" s="352">
        <v>0</v>
      </c>
      <c r="E51" s="351">
        <v>0</v>
      </c>
      <c r="F51" s="352">
        <f>SUM(B51:E51)</f>
        <v>1037</v>
      </c>
      <c r="G51" s="353">
        <f>F51/$F$9</f>
        <v>0.001195260911510351</v>
      </c>
      <c r="H51" s="350">
        <v>790</v>
      </c>
      <c r="I51" s="351">
        <v>811</v>
      </c>
      <c r="J51" s="352"/>
      <c r="K51" s="351"/>
      <c r="L51" s="352">
        <f>SUM(H51:K51)</f>
        <v>1601</v>
      </c>
      <c r="M51" s="354">
        <f>IF(ISERROR(F51/L51-1),"         /0",(F51/L51-1))</f>
        <v>-0.35227982510930667</v>
      </c>
      <c r="N51" s="350">
        <v>1653</v>
      </c>
      <c r="O51" s="351">
        <v>963</v>
      </c>
      <c r="P51" s="352"/>
      <c r="Q51" s="351"/>
      <c r="R51" s="352">
        <f>SUM(N51:Q51)</f>
        <v>2616</v>
      </c>
      <c r="S51" s="353">
        <f>R51/$R$9</f>
        <v>0.0013174606851802796</v>
      </c>
      <c r="T51" s="350">
        <v>2137</v>
      </c>
      <c r="U51" s="351">
        <v>2092</v>
      </c>
      <c r="V51" s="352"/>
      <c r="W51" s="351"/>
      <c r="X51" s="352">
        <f>SUM(T51:W51)</f>
        <v>4229</v>
      </c>
      <c r="Y51" s="355">
        <f>IF(ISERROR(R51/X51-1),"         /0",IF(R51/X51&gt;5,"  *  ",(R51/X51-1)))</f>
        <v>-0.38141404587372907</v>
      </c>
    </row>
    <row r="52" spans="1:25" ht="19.5" customHeight="1">
      <c r="A52" s="349" t="s">
        <v>186</v>
      </c>
      <c r="B52" s="350">
        <v>464</v>
      </c>
      <c r="C52" s="351">
        <v>187</v>
      </c>
      <c r="D52" s="352">
        <v>0</v>
      </c>
      <c r="E52" s="351">
        <v>0</v>
      </c>
      <c r="F52" s="352">
        <f t="shared" si="16"/>
        <v>651</v>
      </c>
      <c r="G52" s="353">
        <f t="shared" si="17"/>
        <v>0.0007503518354804614</v>
      </c>
      <c r="H52" s="350">
        <v>215</v>
      </c>
      <c r="I52" s="351">
        <v>152</v>
      </c>
      <c r="J52" s="352"/>
      <c r="K52" s="351"/>
      <c r="L52" s="352">
        <f t="shared" si="18"/>
        <v>367</v>
      </c>
      <c r="M52" s="354">
        <f t="shared" si="19"/>
        <v>0.7738419618528611</v>
      </c>
      <c r="N52" s="350">
        <v>1173</v>
      </c>
      <c r="O52" s="351">
        <v>477</v>
      </c>
      <c r="P52" s="352"/>
      <c r="Q52" s="351"/>
      <c r="R52" s="352">
        <f t="shared" si="20"/>
        <v>1650</v>
      </c>
      <c r="S52" s="353">
        <f t="shared" si="21"/>
        <v>0.0008309671752857269</v>
      </c>
      <c r="T52" s="350">
        <v>884</v>
      </c>
      <c r="U52" s="351">
        <v>152</v>
      </c>
      <c r="V52" s="352"/>
      <c r="W52" s="351"/>
      <c r="X52" s="352">
        <f t="shared" si="22"/>
        <v>1036</v>
      </c>
      <c r="Y52" s="355">
        <f t="shared" si="23"/>
        <v>0.5926640926640927</v>
      </c>
    </row>
    <row r="53" spans="1:25" ht="19.5" customHeight="1">
      <c r="A53" s="349" t="s">
        <v>179</v>
      </c>
      <c r="B53" s="350">
        <v>223</v>
      </c>
      <c r="C53" s="351">
        <v>211</v>
      </c>
      <c r="D53" s="352">
        <v>0</v>
      </c>
      <c r="E53" s="351">
        <v>0</v>
      </c>
      <c r="F53" s="352">
        <f t="shared" si="16"/>
        <v>434</v>
      </c>
      <c r="G53" s="353">
        <f t="shared" si="17"/>
        <v>0.0005002345569869743</v>
      </c>
      <c r="H53" s="350">
        <v>34</v>
      </c>
      <c r="I53" s="351">
        <v>93</v>
      </c>
      <c r="J53" s="352"/>
      <c r="K53" s="351"/>
      <c r="L53" s="352">
        <f t="shared" si="18"/>
        <v>127</v>
      </c>
      <c r="M53" s="354">
        <f t="shared" si="19"/>
        <v>2.4173228346456694</v>
      </c>
      <c r="N53" s="350">
        <v>446</v>
      </c>
      <c r="O53" s="351">
        <v>422</v>
      </c>
      <c r="P53" s="352"/>
      <c r="Q53" s="351"/>
      <c r="R53" s="352">
        <f t="shared" si="20"/>
        <v>868</v>
      </c>
      <c r="S53" s="353">
        <f t="shared" si="21"/>
        <v>0.0004371390958472793</v>
      </c>
      <c r="T53" s="350">
        <v>77</v>
      </c>
      <c r="U53" s="351">
        <v>286</v>
      </c>
      <c r="V53" s="352"/>
      <c r="W53" s="351"/>
      <c r="X53" s="352">
        <f t="shared" si="22"/>
        <v>363</v>
      </c>
      <c r="Y53" s="355">
        <f t="shared" si="23"/>
        <v>1.391184573002755</v>
      </c>
    </row>
    <row r="54" spans="1:25" ht="19.5" customHeight="1" thickBot="1">
      <c r="A54" s="356" t="s">
        <v>171</v>
      </c>
      <c r="B54" s="357">
        <v>173</v>
      </c>
      <c r="C54" s="358">
        <v>141</v>
      </c>
      <c r="D54" s="359">
        <v>1</v>
      </c>
      <c r="E54" s="358">
        <v>0</v>
      </c>
      <c r="F54" s="359">
        <f t="shared" si="16"/>
        <v>315</v>
      </c>
      <c r="G54" s="360">
        <f t="shared" si="17"/>
        <v>0.00036307346878086845</v>
      </c>
      <c r="H54" s="357">
        <v>1671</v>
      </c>
      <c r="I54" s="358">
        <v>328</v>
      </c>
      <c r="J54" s="359">
        <v>17</v>
      </c>
      <c r="K54" s="358">
        <v>27</v>
      </c>
      <c r="L54" s="359">
        <f t="shared" si="18"/>
        <v>2043</v>
      </c>
      <c r="M54" s="361">
        <f t="shared" si="19"/>
        <v>-0.8458149779735683</v>
      </c>
      <c r="N54" s="357">
        <v>440</v>
      </c>
      <c r="O54" s="358">
        <v>437</v>
      </c>
      <c r="P54" s="359">
        <v>1</v>
      </c>
      <c r="Q54" s="358">
        <v>0</v>
      </c>
      <c r="R54" s="359">
        <f t="shared" si="20"/>
        <v>878</v>
      </c>
      <c r="S54" s="360">
        <f t="shared" si="21"/>
        <v>0.0004421752605459807</v>
      </c>
      <c r="T54" s="357">
        <v>4156</v>
      </c>
      <c r="U54" s="358">
        <v>2378</v>
      </c>
      <c r="V54" s="359">
        <v>17</v>
      </c>
      <c r="W54" s="358">
        <v>27</v>
      </c>
      <c r="X54" s="359">
        <f t="shared" si="22"/>
        <v>6578</v>
      </c>
      <c r="Y54" s="362">
        <f t="shared" si="23"/>
        <v>-0.8665247795682578</v>
      </c>
    </row>
    <row r="55" spans="1:25" s="174" customFormat="1" ht="19.5" customHeight="1">
      <c r="A55" s="183" t="s">
        <v>53</v>
      </c>
      <c r="B55" s="180">
        <f>SUM(B56:B68)</f>
        <v>128540</v>
      </c>
      <c r="C55" s="179">
        <f>SUM(C56:C68)</f>
        <v>129557</v>
      </c>
      <c r="D55" s="178">
        <f>SUM(D56:D68)</f>
        <v>42</v>
      </c>
      <c r="E55" s="179">
        <f>SUM(E56:E68)</f>
        <v>38</v>
      </c>
      <c r="F55" s="178">
        <f>SUM(B55:E55)</f>
        <v>258177</v>
      </c>
      <c r="G55" s="181">
        <f>F55/$F$9</f>
        <v>0.2975784728553596</v>
      </c>
      <c r="H55" s="180">
        <f>SUM(H56:H68)</f>
        <v>122652</v>
      </c>
      <c r="I55" s="179">
        <f>SUM(I56:I68)</f>
        <v>112268</v>
      </c>
      <c r="J55" s="178">
        <f>SUM(J56:J68)</f>
        <v>742</v>
      </c>
      <c r="K55" s="179">
        <f>SUM(K56:K68)</f>
        <v>817</v>
      </c>
      <c r="L55" s="178">
        <f>SUM(H55:K55)</f>
        <v>236479</v>
      </c>
      <c r="M55" s="182">
        <f>IF(ISERROR(F55/L55-1),"         /0",(F55/L55-1))</f>
        <v>0.09175444754079654</v>
      </c>
      <c r="N55" s="180">
        <f>SUM(N56:N68)</f>
        <v>309353</v>
      </c>
      <c r="O55" s="179">
        <f>SUM(O56:O68)</f>
        <v>297796</v>
      </c>
      <c r="P55" s="178">
        <f>SUM(P56:P68)</f>
        <v>986</v>
      </c>
      <c r="Q55" s="179">
        <f>SUM(Q56:Q68)</f>
        <v>1095</v>
      </c>
      <c r="R55" s="178">
        <f>SUM(N55:Q55)</f>
        <v>609230</v>
      </c>
      <c r="S55" s="181">
        <f>R55/$R$9</f>
        <v>0.3068182619389838</v>
      </c>
      <c r="T55" s="180">
        <f>SUM(T56:T68)</f>
        <v>286937</v>
      </c>
      <c r="U55" s="179">
        <f>SUM(U56:U68)</f>
        <v>264488</v>
      </c>
      <c r="V55" s="178">
        <f>SUM(V56:V68)</f>
        <v>3220</v>
      </c>
      <c r="W55" s="179">
        <f>SUM(W56:W68)</f>
        <v>3603</v>
      </c>
      <c r="X55" s="178">
        <f>SUM(T55:W55)</f>
        <v>558248</v>
      </c>
      <c r="Y55" s="175">
        <f>IF(ISERROR(R55/X55-1),"         /0",IF(R55/X55&gt;5,"  *  ",(R55/X55-1)))</f>
        <v>0.09132500250784603</v>
      </c>
    </row>
    <row r="56" spans="1:25" s="137" customFormat="1" ht="19.5" customHeight="1">
      <c r="A56" s="342" t="s">
        <v>165</v>
      </c>
      <c r="B56" s="343">
        <v>58726</v>
      </c>
      <c r="C56" s="344">
        <v>59449</v>
      </c>
      <c r="D56" s="345">
        <v>0</v>
      </c>
      <c r="E56" s="344">
        <v>0</v>
      </c>
      <c r="F56" s="345">
        <f>SUM(B56:E56)</f>
        <v>118175</v>
      </c>
      <c r="G56" s="346">
        <f>F56/$F$9</f>
        <v>0.13621018150215597</v>
      </c>
      <c r="H56" s="343">
        <v>56093</v>
      </c>
      <c r="I56" s="344">
        <v>49703</v>
      </c>
      <c r="J56" s="345"/>
      <c r="K56" s="344"/>
      <c r="L56" s="345">
        <f>SUM(H56:K56)</f>
        <v>105796</v>
      </c>
      <c r="M56" s="347">
        <f>IF(ISERROR(F56/L56-1),"         /0",(F56/L56-1))</f>
        <v>0.11700820446897797</v>
      </c>
      <c r="N56" s="343">
        <v>141768</v>
      </c>
      <c r="O56" s="344">
        <v>136296</v>
      </c>
      <c r="P56" s="345"/>
      <c r="Q56" s="344"/>
      <c r="R56" s="345">
        <f>SUM(N56:Q56)</f>
        <v>278064</v>
      </c>
      <c r="S56" s="346">
        <f>R56/$R$9</f>
        <v>0.14003761007796992</v>
      </c>
      <c r="T56" s="363">
        <v>133119</v>
      </c>
      <c r="U56" s="344">
        <v>120694</v>
      </c>
      <c r="V56" s="345"/>
      <c r="W56" s="344"/>
      <c r="X56" s="345">
        <f>SUM(T56:W56)</f>
        <v>253813</v>
      </c>
      <c r="Y56" s="348">
        <f>IF(ISERROR(R56/X56-1),"         /0",IF(R56/X56&gt;5,"  *  ",(R56/X56-1)))</f>
        <v>0.09554672140512888</v>
      </c>
    </row>
    <row r="57" spans="1:25" s="137" customFormat="1" ht="19.5" customHeight="1">
      <c r="A57" s="349" t="s">
        <v>159</v>
      </c>
      <c r="B57" s="350">
        <v>20426</v>
      </c>
      <c r="C57" s="351">
        <v>19355</v>
      </c>
      <c r="D57" s="352">
        <v>8</v>
      </c>
      <c r="E57" s="351">
        <v>0</v>
      </c>
      <c r="F57" s="352">
        <f aca="true" t="shared" si="24" ref="F57:F68">SUM(B57:E57)</f>
        <v>39789</v>
      </c>
      <c r="G57" s="353">
        <f aca="true" t="shared" si="25" ref="G57:G68">F57/$F$9</f>
        <v>0.04586136587086341</v>
      </c>
      <c r="H57" s="350">
        <v>22668</v>
      </c>
      <c r="I57" s="351">
        <v>22174</v>
      </c>
      <c r="J57" s="352">
        <v>736</v>
      </c>
      <c r="K57" s="351">
        <v>800</v>
      </c>
      <c r="L57" s="352">
        <f aca="true" t="shared" si="26" ref="L57:L68">SUM(H57:K57)</f>
        <v>46378</v>
      </c>
      <c r="M57" s="354">
        <f aca="true" t="shared" si="27" ref="M57:M68">IF(ISERROR(F57/L57-1),"         /0",(F57/L57-1))</f>
        <v>-0.1420716719134072</v>
      </c>
      <c r="N57" s="350">
        <v>49540</v>
      </c>
      <c r="O57" s="351">
        <v>48873</v>
      </c>
      <c r="P57" s="352">
        <v>820</v>
      </c>
      <c r="Q57" s="351">
        <v>1015</v>
      </c>
      <c r="R57" s="352">
        <f aca="true" t="shared" si="28" ref="R57:R68">SUM(N57:Q57)</f>
        <v>100248</v>
      </c>
      <c r="S57" s="353">
        <f aca="true" t="shared" si="29" ref="S57:S68">R57/$R$9</f>
        <v>0.05048654387154154</v>
      </c>
      <c r="T57" s="364">
        <v>52576</v>
      </c>
      <c r="U57" s="351">
        <v>52646</v>
      </c>
      <c r="V57" s="352">
        <v>3063</v>
      </c>
      <c r="W57" s="351">
        <v>3550</v>
      </c>
      <c r="X57" s="352">
        <f aca="true" t="shared" si="30" ref="X57:X68">SUM(T57:W57)</f>
        <v>111835</v>
      </c>
      <c r="Y57" s="355">
        <f aca="true" t="shared" si="31" ref="Y57:Y68">IF(ISERROR(R57/X57-1),"         /0",IF(R57/X57&gt;5,"  *  ",(R57/X57-1)))</f>
        <v>-0.10360799391961373</v>
      </c>
    </row>
    <row r="58" spans="1:25" s="137" customFormat="1" ht="19.5" customHeight="1">
      <c r="A58" s="349" t="s">
        <v>177</v>
      </c>
      <c r="B58" s="350">
        <v>9963</v>
      </c>
      <c r="C58" s="351">
        <v>9575</v>
      </c>
      <c r="D58" s="352">
        <v>0</v>
      </c>
      <c r="E58" s="351">
        <v>0</v>
      </c>
      <c r="F58" s="352">
        <f t="shared" si="24"/>
        <v>19538</v>
      </c>
      <c r="G58" s="353">
        <f t="shared" si="25"/>
        <v>0.022519775977906692</v>
      </c>
      <c r="H58" s="350">
        <v>3574</v>
      </c>
      <c r="I58" s="351">
        <v>3619</v>
      </c>
      <c r="J58" s="352"/>
      <c r="K58" s="351"/>
      <c r="L58" s="352">
        <f t="shared" si="26"/>
        <v>7193</v>
      </c>
      <c r="M58" s="354">
        <f t="shared" si="27"/>
        <v>1.7162519115807036</v>
      </c>
      <c r="N58" s="350">
        <v>20700</v>
      </c>
      <c r="O58" s="351">
        <v>19170</v>
      </c>
      <c r="P58" s="352"/>
      <c r="Q58" s="351"/>
      <c r="R58" s="352">
        <f t="shared" si="28"/>
        <v>39870</v>
      </c>
      <c r="S58" s="353">
        <f t="shared" si="29"/>
        <v>0.02007918865372238</v>
      </c>
      <c r="T58" s="364">
        <v>9427</v>
      </c>
      <c r="U58" s="351">
        <v>8978</v>
      </c>
      <c r="V58" s="352"/>
      <c r="W58" s="351"/>
      <c r="X58" s="352">
        <f t="shared" si="30"/>
        <v>18405</v>
      </c>
      <c r="Y58" s="355">
        <f t="shared" si="31"/>
        <v>1.1662591687041566</v>
      </c>
    </row>
    <row r="59" spans="1:25" s="137" customFormat="1" ht="19.5" customHeight="1">
      <c r="A59" s="349" t="s">
        <v>187</v>
      </c>
      <c r="B59" s="350">
        <v>6630</v>
      </c>
      <c r="C59" s="351">
        <v>7123</v>
      </c>
      <c r="D59" s="352">
        <v>0</v>
      </c>
      <c r="E59" s="351">
        <v>0</v>
      </c>
      <c r="F59" s="352">
        <f aca="true" t="shared" si="32" ref="F59:F64">SUM(B59:E59)</f>
        <v>13753</v>
      </c>
      <c r="G59" s="353">
        <f aca="true" t="shared" si="33" ref="G59:G64">F59/$F$9</f>
        <v>0.015851902908391377</v>
      </c>
      <c r="H59" s="350">
        <v>6388</v>
      </c>
      <c r="I59" s="351">
        <v>6262</v>
      </c>
      <c r="J59" s="352"/>
      <c r="K59" s="351"/>
      <c r="L59" s="352">
        <f aca="true" t="shared" si="34" ref="L59:L64">SUM(H59:K59)</f>
        <v>12650</v>
      </c>
      <c r="M59" s="354">
        <f aca="true" t="shared" si="35" ref="M59:M64">IF(ISERROR(F59/L59-1),"         /0",(F59/L59-1))</f>
        <v>0.08719367588932814</v>
      </c>
      <c r="N59" s="350">
        <v>14185</v>
      </c>
      <c r="O59" s="351">
        <v>15348</v>
      </c>
      <c r="P59" s="352"/>
      <c r="Q59" s="351"/>
      <c r="R59" s="352">
        <f aca="true" t="shared" si="36" ref="R59:R64">SUM(N59:Q59)</f>
        <v>29533</v>
      </c>
      <c r="S59" s="353">
        <f aca="true" t="shared" si="37" ref="S59:S64">R59/$R$9</f>
        <v>0.01487330520467477</v>
      </c>
      <c r="T59" s="364">
        <v>13610</v>
      </c>
      <c r="U59" s="351">
        <v>14112</v>
      </c>
      <c r="V59" s="352"/>
      <c r="W59" s="351"/>
      <c r="X59" s="352">
        <f aca="true" t="shared" si="38" ref="X59:X64">SUM(T59:W59)</f>
        <v>27722</v>
      </c>
      <c r="Y59" s="355">
        <f aca="true" t="shared" si="39" ref="Y59:Y64">IF(ISERROR(R59/X59-1),"         /0",IF(R59/X59&gt;5,"  *  ",(R59/X59-1)))</f>
        <v>0.06532717697135859</v>
      </c>
    </row>
    <row r="60" spans="1:25" s="137" customFormat="1" ht="19.5" customHeight="1">
      <c r="A60" s="349" t="s">
        <v>184</v>
      </c>
      <c r="B60" s="350">
        <v>6491</v>
      </c>
      <c r="C60" s="351">
        <v>7097</v>
      </c>
      <c r="D60" s="352">
        <v>0</v>
      </c>
      <c r="E60" s="351">
        <v>0</v>
      </c>
      <c r="F60" s="352">
        <f t="shared" si="32"/>
        <v>13588</v>
      </c>
      <c r="G60" s="353">
        <f t="shared" si="33"/>
        <v>0.0156617215676014</v>
      </c>
      <c r="H60" s="350">
        <v>6338</v>
      </c>
      <c r="I60" s="351">
        <v>5946</v>
      </c>
      <c r="J60" s="352"/>
      <c r="K60" s="351"/>
      <c r="L60" s="352">
        <f t="shared" si="34"/>
        <v>12284</v>
      </c>
      <c r="M60" s="354">
        <f t="shared" si="35"/>
        <v>0.10615434711820249</v>
      </c>
      <c r="N60" s="350">
        <v>15724</v>
      </c>
      <c r="O60" s="351">
        <v>14495</v>
      </c>
      <c r="P60" s="352">
        <v>118</v>
      </c>
      <c r="Q60" s="351">
        <v>0</v>
      </c>
      <c r="R60" s="352">
        <f t="shared" si="36"/>
        <v>30337</v>
      </c>
      <c r="S60" s="353">
        <f t="shared" si="37"/>
        <v>0.01527821284645036</v>
      </c>
      <c r="T60" s="364">
        <v>14557</v>
      </c>
      <c r="U60" s="351">
        <v>12970</v>
      </c>
      <c r="V60" s="352"/>
      <c r="W60" s="351"/>
      <c r="X60" s="352">
        <f t="shared" si="38"/>
        <v>27527</v>
      </c>
      <c r="Y60" s="355">
        <f t="shared" si="39"/>
        <v>0.10208159261815664</v>
      </c>
    </row>
    <row r="61" spans="1:25" s="137" customFormat="1" ht="19.5" customHeight="1">
      <c r="A61" s="349" t="s">
        <v>189</v>
      </c>
      <c r="B61" s="350">
        <v>6529</v>
      </c>
      <c r="C61" s="351">
        <v>6671</v>
      </c>
      <c r="D61" s="352">
        <v>0</v>
      </c>
      <c r="E61" s="351">
        <v>0</v>
      </c>
      <c r="F61" s="352">
        <f t="shared" si="32"/>
        <v>13200</v>
      </c>
      <c r="G61" s="353">
        <f t="shared" si="33"/>
        <v>0.015214507263198297</v>
      </c>
      <c r="H61" s="350">
        <v>5270</v>
      </c>
      <c r="I61" s="351">
        <v>5226</v>
      </c>
      <c r="J61" s="352"/>
      <c r="K61" s="351"/>
      <c r="L61" s="352">
        <f t="shared" si="34"/>
        <v>10496</v>
      </c>
      <c r="M61" s="354">
        <f t="shared" si="35"/>
        <v>0.25762195121951215</v>
      </c>
      <c r="N61" s="350">
        <v>17857</v>
      </c>
      <c r="O61" s="351">
        <v>17786</v>
      </c>
      <c r="P61" s="352"/>
      <c r="Q61" s="351"/>
      <c r="R61" s="352">
        <f t="shared" si="36"/>
        <v>35643</v>
      </c>
      <c r="S61" s="353">
        <f t="shared" si="37"/>
        <v>0.01795040183558131</v>
      </c>
      <c r="T61" s="364">
        <v>12120</v>
      </c>
      <c r="U61" s="351">
        <v>12343</v>
      </c>
      <c r="V61" s="352"/>
      <c r="W61" s="351"/>
      <c r="X61" s="352">
        <f t="shared" si="38"/>
        <v>24463</v>
      </c>
      <c r="Y61" s="355">
        <f t="shared" si="39"/>
        <v>0.4570167191268446</v>
      </c>
    </row>
    <row r="62" spans="1:25" s="137" customFormat="1" ht="19.5" customHeight="1">
      <c r="A62" s="349" t="s">
        <v>192</v>
      </c>
      <c r="B62" s="350">
        <v>5975</v>
      </c>
      <c r="C62" s="351">
        <v>5563</v>
      </c>
      <c r="D62" s="352">
        <v>0</v>
      </c>
      <c r="E62" s="351">
        <v>0</v>
      </c>
      <c r="F62" s="352">
        <f t="shared" si="32"/>
        <v>11538</v>
      </c>
      <c r="G62" s="353">
        <f t="shared" si="33"/>
        <v>0.01329886248505924</v>
      </c>
      <c r="H62" s="350">
        <v>5569</v>
      </c>
      <c r="I62" s="351">
        <v>5408</v>
      </c>
      <c r="J62" s="352"/>
      <c r="K62" s="351"/>
      <c r="L62" s="352">
        <f t="shared" si="34"/>
        <v>10977</v>
      </c>
      <c r="M62" s="354">
        <f t="shared" si="35"/>
        <v>0.05110685979775886</v>
      </c>
      <c r="N62" s="350">
        <v>13659</v>
      </c>
      <c r="O62" s="351">
        <v>12128</v>
      </c>
      <c r="P62" s="352"/>
      <c r="Q62" s="351"/>
      <c r="R62" s="352">
        <f t="shared" si="36"/>
        <v>25787</v>
      </c>
      <c r="S62" s="353">
        <f t="shared" si="37"/>
        <v>0.012986757908541235</v>
      </c>
      <c r="T62" s="364">
        <v>12116</v>
      </c>
      <c r="U62" s="351">
        <v>10415</v>
      </c>
      <c r="V62" s="352">
        <v>97</v>
      </c>
      <c r="W62" s="351"/>
      <c r="X62" s="352">
        <f t="shared" si="38"/>
        <v>22628</v>
      </c>
      <c r="Y62" s="355">
        <f t="shared" si="39"/>
        <v>0.13960579812621532</v>
      </c>
    </row>
    <row r="63" spans="1:25" s="137" customFormat="1" ht="19.5" customHeight="1">
      <c r="A63" s="349" t="s">
        <v>188</v>
      </c>
      <c r="B63" s="350">
        <v>4814</v>
      </c>
      <c r="C63" s="351">
        <v>4613</v>
      </c>
      <c r="D63" s="352">
        <v>0</v>
      </c>
      <c r="E63" s="351">
        <v>0</v>
      </c>
      <c r="F63" s="352">
        <f t="shared" si="32"/>
        <v>9427</v>
      </c>
      <c r="G63" s="353">
        <f t="shared" si="33"/>
        <v>0.010865693937134118</v>
      </c>
      <c r="H63" s="350">
        <v>5303</v>
      </c>
      <c r="I63" s="351">
        <v>3522</v>
      </c>
      <c r="J63" s="352"/>
      <c r="K63" s="351"/>
      <c r="L63" s="352">
        <f t="shared" si="34"/>
        <v>8825</v>
      </c>
      <c r="M63" s="354">
        <f t="shared" si="35"/>
        <v>0.06821529745042487</v>
      </c>
      <c r="N63" s="350">
        <v>12161</v>
      </c>
      <c r="O63" s="351">
        <v>10234</v>
      </c>
      <c r="P63" s="352"/>
      <c r="Q63" s="351"/>
      <c r="R63" s="352">
        <f t="shared" si="36"/>
        <v>22395</v>
      </c>
      <c r="S63" s="353">
        <f t="shared" si="37"/>
        <v>0.011278490842741727</v>
      </c>
      <c r="T63" s="364">
        <v>11911</v>
      </c>
      <c r="U63" s="351">
        <v>8001</v>
      </c>
      <c r="V63" s="352"/>
      <c r="W63" s="351"/>
      <c r="X63" s="352">
        <f t="shared" si="38"/>
        <v>19912</v>
      </c>
      <c r="Y63" s="355">
        <f t="shared" si="39"/>
        <v>0.12469867416633185</v>
      </c>
    </row>
    <row r="64" spans="1:25" s="137" customFormat="1" ht="19.5" customHeight="1">
      <c r="A64" s="349" t="s">
        <v>161</v>
      </c>
      <c r="B64" s="350">
        <v>3884</v>
      </c>
      <c r="C64" s="351">
        <v>4506</v>
      </c>
      <c r="D64" s="352">
        <v>0</v>
      </c>
      <c r="E64" s="351">
        <v>0</v>
      </c>
      <c r="F64" s="352">
        <f t="shared" si="32"/>
        <v>8390</v>
      </c>
      <c r="G64" s="353">
        <f t="shared" si="33"/>
        <v>0.009670433025623766</v>
      </c>
      <c r="H64" s="350">
        <v>4316</v>
      </c>
      <c r="I64" s="351">
        <v>3689</v>
      </c>
      <c r="J64" s="352"/>
      <c r="K64" s="351"/>
      <c r="L64" s="352">
        <f t="shared" si="34"/>
        <v>8005</v>
      </c>
      <c r="M64" s="354">
        <f t="shared" si="35"/>
        <v>0.048094940662086305</v>
      </c>
      <c r="N64" s="350">
        <v>8972</v>
      </c>
      <c r="O64" s="351">
        <v>9425</v>
      </c>
      <c r="P64" s="352"/>
      <c r="Q64" s="351"/>
      <c r="R64" s="352">
        <f t="shared" si="36"/>
        <v>18397</v>
      </c>
      <c r="S64" s="353">
        <f t="shared" si="37"/>
        <v>0.00926503219620092</v>
      </c>
      <c r="T64" s="364">
        <v>10211</v>
      </c>
      <c r="U64" s="351">
        <v>9154</v>
      </c>
      <c r="V64" s="352"/>
      <c r="W64" s="351"/>
      <c r="X64" s="352">
        <f t="shared" si="38"/>
        <v>19365</v>
      </c>
      <c r="Y64" s="355">
        <f t="shared" si="39"/>
        <v>-0.04998709011102509</v>
      </c>
    </row>
    <row r="65" spans="1:25" s="137" customFormat="1" ht="19.5" customHeight="1">
      <c r="A65" s="349" t="s">
        <v>200</v>
      </c>
      <c r="B65" s="350">
        <v>2146</v>
      </c>
      <c r="C65" s="351">
        <v>2457</v>
      </c>
      <c r="D65" s="352">
        <v>0</v>
      </c>
      <c r="E65" s="351">
        <v>0</v>
      </c>
      <c r="F65" s="352">
        <f t="shared" si="24"/>
        <v>4603</v>
      </c>
      <c r="G65" s="353">
        <f t="shared" si="25"/>
        <v>0.005305483100947103</v>
      </c>
      <c r="H65" s="350">
        <v>1931</v>
      </c>
      <c r="I65" s="351">
        <v>1986</v>
      </c>
      <c r="J65" s="352"/>
      <c r="K65" s="351"/>
      <c r="L65" s="352">
        <f t="shared" si="26"/>
        <v>3917</v>
      </c>
      <c r="M65" s="354">
        <f t="shared" si="27"/>
        <v>0.17513403114628545</v>
      </c>
      <c r="N65" s="350">
        <v>5974</v>
      </c>
      <c r="O65" s="351">
        <v>6014</v>
      </c>
      <c r="P65" s="352"/>
      <c r="Q65" s="351"/>
      <c r="R65" s="352">
        <f t="shared" si="28"/>
        <v>11988</v>
      </c>
      <c r="S65" s="353">
        <f t="shared" si="29"/>
        <v>0.006037354240803208</v>
      </c>
      <c r="T65" s="364">
        <v>4648</v>
      </c>
      <c r="U65" s="351">
        <v>4415</v>
      </c>
      <c r="V65" s="352"/>
      <c r="W65" s="351"/>
      <c r="X65" s="352">
        <f t="shared" si="30"/>
        <v>9063</v>
      </c>
      <c r="Y65" s="355">
        <f t="shared" si="31"/>
        <v>0.32274081429990065</v>
      </c>
    </row>
    <row r="66" spans="1:25" s="137" customFormat="1" ht="19.5" customHeight="1">
      <c r="A66" s="349" t="s">
        <v>160</v>
      </c>
      <c r="B66" s="350">
        <v>2170</v>
      </c>
      <c r="C66" s="351">
        <v>2371</v>
      </c>
      <c r="D66" s="352">
        <v>0</v>
      </c>
      <c r="E66" s="351">
        <v>0</v>
      </c>
      <c r="F66" s="352">
        <f t="shared" si="24"/>
        <v>4541</v>
      </c>
      <c r="G66" s="353">
        <f t="shared" si="25"/>
        <v>0.005234021021377535</v>
      </c>
      <c r="H66" s="350">
        <v>4727</v>
      </c>
      <c r="I66" s="351">
        <v>4272</v>
      </c>
      <c r="J66" s="352"/>
      <c r="K66" s="351"/>
      <c r="L66" s="352">
        <f t="shared" si="26"/>
        <v>8999</v>
      </c>
      <c r="M66" s="354">
        <f t="shared" si="27"/>
        <v>-0.4953883764862762</v>
      </c>
      <c r="N66" s="350">
        <v>7128</v>
      </c>
      <c r="O66" s="351">
        <v>6615</v>
      </c>
      <c r="P66" s="352"/>
      <c r="Q66" s="351"/>
      <c r="R66" s="352">
        <f t="shared" si="28"/>
        <v>13743</v>
      </c>
      <c r="S66" s="353">
        <f t="shared" si="29"/>
        <v>0.0069212011454252995</v>
      </c>
      <c r="T66" s="364">
        <v>11396</v>
      </c>
      <c r="U66" s="351">
        <v>9590</v>
      </c>
      <c r="V66" s="352"/>
      <c r="W66" s="351"/>
      <c r="X66" s="352">
        <f t="shared" si="30"/>
        <v>20986</v>
      </c>
      <c r="Y66" s="355">
        <f t="shared" si="31"/>
        <v>-0.3451348518059659</v>
      </c>
    </row>
    <row r="67" spans="1:25" s="137" customFormat="1" ht="19.5" customHeight="1">
      <c r="A67" s="349" t="s">
        <v>204</v>
      </c>
      <c r="B67" s="350">
        <v>628</v>
      </c>
      <c r="C67" s="351">
        <v>570</v>
      </c>
      <c r="D67" s="352">
        <v>0</v>
      </c>
      <c r="E67" s="351">
        <v>0</v>
      </c>
      <c r="F67" s="352">
        <f t="shared" si="24"/>
        <v>1198</v>
      </c>
      <c r="G67" s="353">
        <f t="shared" si="25"/>
        <v>0.001380831795553906</v>
      </c>
      <c r="H67" s="350">
        <v>275</v>
      </c>
      <c r="I67" s="351">
        <v>249</v>
      </c>
      <c r="J67" s="352"/>
      <c r="K67" s="351"/>
      <c r="L67" s="352">
        <f t="shared" si="26"/>
        <v>524</v>
      </c>
      <c r="M67" s="354">
        <f t="shared" si="27"/>
        <v>1.286259541984733</v>
      </c>
      <c r="N67" s="350">
        <v>1283</v>
      </c>
      <c r="O67" s="351">
        <v>1007</v>
      </c>
      <c r="P67" s="352"/>
      <c r="Q67" s="351"/>
      <c r="R67" s="352">
        <f t="shared" si="28"/>
        <v>2290</v>
      </c>
      <c r="S67" s="353">
        <f t="shared" si="29"/>
        <v>0.0011532817160026148</v>
      </c>
      <c r="T67" s="364">
        <v>786</v>
      </c>
      <c r="U67" s="351">
        <v>614</v>
      </c>
      <c r="V67" s="352"/>
      <c r="W67" s="351"/>
      <c r="X67" s="352">
        <f t="shared" si="30"/>
        <v>1400</v>
      </c>
      <c r="Y67" s="355">
        <f t="shared" si="31"/>
        <v>0.6357142857142857</v>
      </c>
    </row>
    <row r="68" spans="1:25" s="137" customFormat="1" ht="19.5" customHeight="1" thickBot="1">
      <c r="A68" s="356" t="s">
        <v>171</v>
      </c>
      <c r="B68" s="357">
        <v>158</v>
      </c>
      <c r="C68" s="358">
        <v>207</v>
      </c>
      <c r="D68" s="359">
        <v>34</v>
      </c>
      <c r="E68" s="358">
        <v>38</v>
      </c>
      <c r="F68" s="359">
        <f t="shared" si="24"/>
        <v>437</v>
      </c>
      <c r="G68" s="360">
        <f t="shared" si="25"/>
        <v>0.0005036923995467921</v>
      </c>
      <c r="H68" s="357">
        <v>200</v>
      </c>
      <c r="I68" s="358">
        <v>212</v>
      </c>
      <c r="J68" s="359">
        <v>6</v>
      </c>
      <c r="K68" s="358">
        <v>17</v>
      </c>
      <c r="L68" s="359">
        <f t="shared" si="26"/>
        <v>435</v>
      </c>
      <c r="M68" s="361">
        <f t="shared" si="27"/>
        <v>0.0045977011494253706</v>
      </c>
      <c r="N68" s="357">
        <v>402</v>
      </c>
      <c r="O68" s="358">
        <v>405</v>
      </c>
      <c r="P68" s="359">
        <v>48</v>
      </c>
      <c r="Q68" s="358">
        <v>80</v>
      </c>
      <c r="R68" s="359">
        <f t="shared" si="28"/>
        <v>935</v>
      </c>
      <c r="S68" s="360">
        <f t="shared" si="29"/>
        <v>0.00047088139932857854</v>
      </c>
      <c r="T68" s="365">
        <v>460</v>
      </c>
      <c r="U68" s="358">
        <v>556</v>
      </c>
      <c r="V68" s="359">
        <v>60</v>
      </c>
      <c r="W68" s="358">
        <v>53</v>
      </c>
      <c r="X68" s="359">
        <f t="shared" si="30"/>
        <v>1129</v>
      </c>
      <c r="Y68" s="362">
        <f t="shared" si="31"/>
        <v>-0.17183348095659878</v>
      </c>
    </row>
    <row r="69" spans="1:25" s="174" customFormat="1" ht="19.5" customHeight="1">
      <c r="A69" s="183" t="s">
        <v>52</v>
      </c>
      <c r="B69" s="180">
        <f>SUM(B70:B76)</f>
        <v>9932</v>
      </c>
      <c r="C69" s="179">
        <f>SUM(C70:C76)</f>
        <v>10123</v>
      </c>
      <c r="D69" s="178">
        <f>SUM(D70:D76)</f>
        <v>7</v>
      </c>
      <c r="E69" s="179">
        <f>SUM(E70:E76)</f>
        <v>2</v>
      </c>
      <c r="F69" s="178">
        <f aca="true" t="shared" si="40" ref="F69:F77">SUM(B69:E69)</f>
        <v>20064</v>
      </c>
      <c r="G69" s="181">
        <f aca="true" t="shared" si="41" ref="G69:G77">F69/$F$9</f>
        <v>0.02312605104006141</v>
      </c>
      <c r="H69" s="180">
        <f>SUM(H70:H76)</f>
        <v>8988</v>
      </c>
      <c r="I69" s="179">
        <f>SUM(I70:I76)</f>
        <v>8753</v>
      </c>
      <c r="J69" s="178">
        <f>SUM(J70:J76)</f>
        <v>34</v>
      </c>
      <c r="K69" s="179">
        <f>SUM(K70:K76)</f>
        <v>33</v>
      </c>
      <c r="L69" s="178">
        <f aca="true" t="shared" si="42" ref="L69:L77">SUM(H69:K69)</f>
        <v>17808</v>
      </c>
      <c r="M69" s="182">
        <f aca="true" t="shared" si="43" ref="M69:M77">IF(ISERROR(F69/L69-1),"         /0",(F69/L69-1))</f>
        <v>0.12668463611859848</v>
      </c>
      <c r="N69" s="180">
        <f>SUM(N70:N76)</f>
        <v>24286</v>
      </c>
      <c r="O69" s="179">
        <f>SUM(O70:O76)</f>
        <v>24762</v>
      </c>
      <c r="P69" s="178">
        <f>SUM(P70:P76)</f>
        <v>482</v>
      </c>
      <c r="Q69" s="179">
        <f>SUM(Q70:Q76)</f>
        <v>506</v>
      </c>
      <c r="R69" s="178">
        <f aca="true" t="shared" si="44" ref="R69:R77">SUM(N69:Q69)</f>
        <v>50036</v>
      </c>
      <c r="S69" s="181">
        <f aca="true" t="shared" si="45" ref="S69:S77">R69/$R$9</f>
        <v>0.025198953686422196</v>
      </c>
      <c r="T69" s="180">
        <f>SUM(T70:T76)</f>
        <v>21360</v>
      </c>
      <c r="U69" s="179">
        <f>SUM(U70:U76)</f>
        <v>21668</v>
      </c>
      <c r="V69" s="178">
        <f>SUM(V70:V76)</f>
        <v>81</v>
      </c>
      <c r="W69" s="179">
        <f>SUM(W70:W76)</f>
        <v>72</v>
      </c>
      <c r="X69" s="178">
        <f aca="true" t="shared" si="46" ref="X69:X77">SUM(T69:W69)</f>
        <v>43181</v>
      </c>
      <c r="Y69" s="175">
        <f aca="true" t="shared" si="47" ref="Y69:Y77">IF(ISERROR(R69/X69-1),"         /0",IF(R69/X69&gt;5,"  *  ",(R69/X69-1)))</f>
        <v>0.15875037632291988</v>
      </c>
    </row>
    <row r="70" spans="1:25" ht="19.5" customHeight="1">
      <c r="A70" s="342" t="s">
        <v>159</v>
      </c>
      <c r="B70" s="343">
        <v>4641</v>
      </c>
      <c r="C70" s="344">
        <v>4751</v>
      </c>
      <c r="D70" s="345">
        <v>5</v>
      </c>
      <c r="E70" s="344">
        <v>0</v>
      </c>
      <c r="F70" s="345">
        <f t="shared" si="40"/>
        <v>9397</v>
      </c>
      <c r="G70" s="346">
        <f t="shared" si="41"/>
        <v>0.01083111551153594</v>
      </c>
      <c r="H70" s="343">
        <v>5738</v>
      </c>
      <c r="I70" s="344">
        <v>5307</v>
      </c>
      <c r="J70" s="345">
        <v>3</v>
      </c>
      <c r="K70" s="344">
        <v>0</v>
      </c>
      <c r="L70" s="345">
        <f t="shared" si="42"/>
        <v>11048</v>
      </c>
      <c r="M70" s="347">
        <f t="shared" si="43"/>
        <v>-0.1494388124547429</v>
      </c>
      <c r="N70" s="343">
        <v>11084</v>
      </c>
      <c r="O70" s="344">
        <v>11044</v>
      </c>
      <c r="P70" s="345">
        <v>424</v>
      </c>
      <c r="Q70" s="344">
        <v>419</v>
      </c>
      <c r="R70" s="345">
        <f t="shared" si="44"/>
        <v>22971</v>
      </c>
      <c r="S70" s="346">
        <f t="shared" si="45"/>
        <v>0.011568573929386927</v>
      </c>
      <c r="T70" s="363">
        <v>11296</v>
      </c>
      <c r="U70" s="344">
        <v>11216</v>
      </c>
      <c r="V70" s="345">
        <v>3</v>
      </c>
      <c r="W70" s="344">
        <v>0</v>
      </c>
      <c r="X70" s="345">
        <f t="shared" si="46"/>
        <v>22515</v>
      </c>
      <c r="Y70" s="348">
        <f t="shared" si="47"/>
        <v>0.020253164556962133</v>
      </c>
    </row>
    <row r="71" spans="1:25" ht="19.5" customHeight="1">
      <c r="A71" s="349" t="s">
        <v>177</v>
      </c>
      <c r="B71" s="350">
        <v>2335</v>
      </c>
      <c r="C71" s="351">
        <v>2236</v>
      </c>
      <c r="D71" s="352">
        <v>0</v>
      </c>
      <c r="E71" s="351">
        <v>0</v>
      </c>
      <c r="F71" s="352">
        <f t="shared" si="40"/>
        <v>4571</v>
      </c>
      <c r="G71" s="353">
        <f t="shared" si="41"/>
        <v>0.005268599446975713</v>
      </c>
      <c r="H71" s="350">
        <v>731</v>
      </c>
      <c r="I71" s="351">
        <v>817</v>
      </c>
      <c r="J71" s="352"/>
      <c r="K71" s="351"/>
      <c r="L71" s="352">
        <f t="shared" si="42"/>
        <v>1548</v>
      </c>
      <c r="M71" s="354">
        <f t="shared" si="43"/>
        <v>1.952842377260982</v>
      </c>
      <c r="N71" s="350">
        <v>4174</v>
      </c>
      <c r="O71" s="351">
        <v>4137</v>
      </c>
      <c r="P71" s="352"/>
      <c r="Q71" s="351"/>
      <c r="R71" s="352">
        <f t="shared" si="44"/>
        <v>8311</v>
      </c>
      <c r="S71" s="353">
        <f t="shared" si="45"/>
        <v>0.004185556481090712</v>
      </c>
      <c r="T71" s="364">
        <v>3215</v>
      </c>
      <c r="U71" s="351">
        <v>3200</v>
      </c>
      <c r="V71" s="352"/>
      <c r="W71" s="351"/>
      <c r="X71" s="352">
        <f t="shared" si="46"/>
        <v>6415</v>
      </c>
      <c r="Y71" s="355">
        <f t="shared" si="47"/>
        <v>0.2955572876071706</v>
      </c>
    </row>
    <row r="72" spans="1:25" ht="19.5" customHeight="1">
      <c r="A72" s="349" t="s">
        <v>165</v>
      </c>
      <c r="B72" s="350">
        <v>1411</v>
      </c>
      <c r="C72" s="351">
        <v>1449</v>
      </c>
      <c r="D72" s="352">
        <v>0</v>
      </c>
      <c r="E72" s="351">
        <v>0</v>
      </c>
      <c r="F72" s="352">
        <f t="shared" si="40"/>
        <v>2860</v>
      </c>
      <c r="G72" s="353">
        <f t="shared" si="41"/>
        <v>0.0032964765736929642</v>
      </c>
      <c r="H72" s="350">
        <v>154</v>
      </c>
      <c r="I72" s="351">
        <v>178</v>
      </c>
      <c r="J72" s="352"/>
      <c r="K72" s="351"/>
      <c r="L72" s="352">
        <f t="shared" si="42"/>
        <v>332</v>
      </c>
      <c r="M72" s="354">
        <f t="shared" si="43"/>
        <v>7.614457831325302</v>
      </c>
      <c r="N72" s="350">
        <v>3786</v>
      </c>
      <c r="O72" s="351">
        <v>4199</v>
      </c>
      <c r="P72" s="352"/>
      <c r="Q72" s="351"/>
      <c r="R72" s="352">
        <f t="shared" si="44"/>
        <v>7985</v>
      </c>
      <c r="S72" s="353">
        <f t="shared" si="45"/>
        <v>0.004021377511913048</v>
      </c>
      <c r="T72" s="364">
        <v>999</v>
      </c>
      <c r="U72" s="351">
        <v>1441</v>
      </c>
      <c r="V72" s="352"/>
      <c r="W72" s="351"/>
      <c r="X72" s="352">
        <f t="shared" si="46"/>
        <v>2440</v>
      </c>
      <c r="Y72" s="355">
        <f t="shared" si="47"/>
        <v>2.2725409836065573</v>
      </c>
    </row>
    <row r="73" spans="1:25" ht="19.5" customHeight="1">
      <c r="A73" s="349" t="s">
        <v>161</v>
      </c>
      <c r="B73" s="350">
        <v>851</v>
      </c>
      <c r="C73" s="351">
        <v>992</v>
      </c>
      <c r="D73" s="352">
        <v>0</v>
      </c>
      <c r="E73" s="351">
        <v>0</v>
      </c>
      <c r="F73" s="352">
        <f t="shared" si="40"/>
        <v>1843</v>
      </c>
      <c r="G73" s="353">
        <f t="shared" si="41"/>
        <v>0.002124267945914732</v>
      </c>
      <c r="H73" s="350">
        <v>1032</v>
      </c>
      <c r="I73" s="351">
        <v>1023</v>
      </c>
      <c r="J73" s="352"/>
      <c r="K73" s="351"/>
      <c r="L73" s="352">
        <f t="shared" si="42"/>
        <v>2055</v>
      </c>
      <c r="M73" s="354">
        <f t="shared" si="43"/>
        <v>-0.10316301703163022</v>
      </c>
      <c r="N73" s="350">
        <v>2180</v>
      </c>
      <c r="O73" s="351">
        <v>2281</v>
      </c>
      <c r="P73" s="352"/>
      <c r="Q73" s="351"/>
      <c r="R73" s="352">
        <f t="shared" si="44"/>
        <v>4461</v>
      </c>
      <c r="S73" s="353">
        <f t="shared" si="45"/>
        <v>0.0022466330720906833</v>
      </c>
      <c r="T73" s="364">
        <v>2435</v>
      </c>
      <c r="U73" s="351">
        <v>2293</v>
      </c>
      <c r="V73" s="352"/>
      <c r="W73" s="351"/>
      <c r="X73" s="352">
        <f t="shared" si="46"/>
        <v>4728</v>
      </c>
      <c r="Y73" s="355">
        <f t="shared" si="47"/>
        <v>-0.05647208121827407</v>
      </c>
    </row>
    <row r="74" spans="1:25" ht="19.5" customHeight="1">
      <c r="A74" s="349" t="s">
        <v>206</v>
      </c>
      <c r="B74" s="350">
        <v>288</v>
      </c>
      <c r="C74" s="351">
        <v>256</v>
      </c>
      <c r="D74" s="352">
        <v>0</v>
      </c>
      <c r="E74" s="351">
        <v>0</v>
      </c>
      <c r="F74" s="352">
        <f t="shared" si="40"/>
        <v>544</v>
      </c>
      <c r="G74" s="353">
        <f t="shared" si="41"/>
        <v>0.0006270221175136267</v>
      </c>
      <c r="H74" s="350">
        <v>144</v>
      </c>
      <c r="I74" s="351">
        <v>162</v>
      </c>
      <c r="J74" s="352"/>
      <c r="K74" s="351"/>
      <c r="L74" s="352">
        <f t="shared" si="42"/>
        <v>306</v>
      </c>
      <c r="M74" s="354">
        <f t="shared" si="43"/>
        <v>0.7777777777777777</v>
      </c>
      <c r="N74" s="350">
        <v>585</v>
      </c>
      <c r="O74" s="351">
        <v>734</v>
      </c>
      <c r="P74" s="352">
        <v>0</v>
      </c>
      <c r="Q74" s="351">
        <v>0</v>
      </c>
      <c r="R74" s="352">
        <f t="shared" si="44"/>
        <v>1319</v>
      </c>
      <c r="S74" s="353">
        <f t="shared" si="45"/>
        <v>0.0006642701237587113</v>
      </c>
      <c r="T74" s="364">
        <v>384</v>
      </c>
      <c r="U74" s="351">
        <v>497</v>
      </c>
      <c r="V74" s="352"/>
      <c r="W74" s="351"/>
      <c r="X74" s="352">
        <f t="shared" si="46"/>
        <v>881</v>
      </c>
      <c r="Y74" s="355">
        <f t="shared" si="47"/>
        <v>0.4971623155505107</v>
      </c>
    </row>
    <row r="75" spans="1:25" ht="19.5" customHeight="1">
      <c r="A75" s="349" t="s">
        <v>188</v>
      </c>
      <c r="B75" s="350">
        <v>202</v>
      </c>
      <c r="C75" s="351">
        <v>198</v>
      </c>
      <c r="D75" s="352">
        <v>0</v>
      </c>
      <c r="E75" s="351">
        <v>0</v>
      </c>
      <c r="F75" s="352">
        <f t="shared" si="40"/>
        <v>400</v>
      </c>
      <c r="G75" s="353">
        <f t="shared" si="41"/>
        <v>0.0004610456746423726</v>
      </c>
      <c r="H75" s="350">
        <v>145</v>
      </c>
      <c r="I75" s="351">
        <v>224</v>
      </c>
      <c r="J75" s="352"/>
      <c r="K75" s="351"/>
      <c r="L75" s="352">
        <f t="shared" si="42"/>
        <v>369</v>
      </c>
      <c r="M75" s="354">
        <f t="shared" si="43"/>
        <v>0.08401084010840099</v>
      </c>
      <c r="N75" s="350">
        <v>569</v>
      </c>
      <c r="O75" s="351">
        <v>497</v>
      </c>
      <c r="P75" s="352"/>
      <c r="Q75" s="351"/>
      <c r="R75" s="352">
        <f t="shared" si="44"/>
        <v>1066</v>
      </c>
      <c r="S75" s="353">
        <f t="shared" si="45"/>
        <v>0.0005368551568815665</v>
      </c>
      <c r="T75" s="364">
        <v>340</v>
      </c>
      <c r="U75" s="351">
        <v>488</v>
      </c>
      <c r="V75" s="352"/>
      <c r="W75" s="351"/>
      <c r="X75" s="352">
        <f t="shared" si="46"/>
        <v>828</v>
      </c>
      <c r="Y75" s="355">
        <f t="shared" si="47"/>
        <v>0.28743961352657</v>
      </c>
    </row>
    <row r="76" spans="1:25" ht="19.5" customHeight="1" thickBot="1">
      <c r="A76" s="349" t="s">
        <v>171</v>
      </c>
      <c r="B76" s="350">
        <v>204</v>
      </c>
      <c r="C76" s="351">
        <v>241</v>
      </c>
      <c r="D76" s="352">
        <v>2</v>
      </c>
      <c r="E76" s="351">
        <v>2</v>
      </c>
      <c r="F76" s="352">
        <f t="shared" si="40"/>
        <v>449</v>
      </c>
      <c r="G76" s="353">
        <f t="shared" si="41"/>
        <v>0.0005175237697860633</v>
      </c>
      <c r="H76" s="350">
        <v>1044</v>
      </c>
      <c r="I76" s="351">
        <v>1042</v>
      </c>
      <c r="J76" s="352">
        <v>31</v>
      </c>
      <c r="K76" s="351">
        <v>33</v>
      </c>
      <c r="L76" s="352">
        <f t="shared" si="42"/>
        <v>2150</v>
      </c>
      <c r="M76" s="354">
        <f t="shared" si="43"/>
        <v>-0.7911627906976744</v>
      </c>
      <c r="N76" s="350">
        <v>1908</v>
      </c>
      <c r="O76" s="351">
        <v>1870</v>
      </c>
      <c r="P76" s="352">
        <v>58</v>
      </c>
      <c r="Q76" s="351">
        <v>87</v>
      </c>
      <c r="R76" s="352">
        <f t="shared" si="44"/>
        <v>3923</v>
      </c>
      <c r="S76" s="353">
        <f t="shared" si="45"/>
        <v>0.0019756874113005495</v>
      </c>
      <c r="T76" s="364">
        <v>2691</v>
      </c>
      <c r="U76" s="351">
        <v>2533</v>
      </c>
      <c r="V76" s="352">
        <v>78</v>
      </c>
      <c r="W76" s="351">
        <v>72</v>
      </c>
      <c r="X76" s="352">
        <f t="shared" si="46"/>
        <v>5374</v>
      </c>
      <c r="Y76" s="355">
        <f t="shared" si="47"/>
        <v>-0.2700037216226274</v>
      </c>
    </row>
    <row r="77" spans="1:25" s="137" customFormat="1" ht="19.5" customHeight="1" thickBot="1">
      <c r="A77" s="173" t="s">
        <v>51</v>
      </c>
      <c r="B77" s="170">
        <v>2215</v>
      </c>
      <c r="C77" s="169">
        <v>2266</v>
      </c>
      <c r="D77" s="168">
        <v>0</v>
      </c>
      <c r="E77" s="169">
        <v>0</v>
      </c>
      <c r="F77" s="168">
        <f t="shared" si="40"/>
        <v>4481</v>
      </c>
      <c r="G77" s="171">
        <f t="shared" si="41"/>
        <v>0.00516486417018118</v>
      </c>
      <c r="H77" s="170">
        <v>2039</v>
      </c>
      <c r="I77" s="169">
        <v>1613</v>
      </c>
      <c r="J77" s="168">
        <v>1</v>
      </c>
      <c r="K77" s="169">
        <v>2</v>
      </c>
      <c r="L77" s="168">
        <f t="shared" si="42"/>
        <v>3655</v>
      </c>
      <c r="M77" s="172">
        <f t="shared" si="43"/>
        <v>0.22599179206566355</v>
      </c>
      <c r="N77" s="170">
        <v>4900</v>
      </c>
      <c r="O77" s="169">
        <v>4864</v>
      </c>
      <c r="P77" s="168">
        <v>0</v>
      </c>
      <c r="Q77" s="169">
        <v>0</v>
      </c>
      <c r="R77" s="168">
        <f t="shared" si="44"/>
        <v>9764</v>
      </c>
      <c r="S77" s="171">
        <f t="shared" si="45"/>
        <v>0.0049173112118120225</v>
      </c>
      <c r="T77" s="170">
        <v>4645</v>
      </c>
      <c r="U77" s="169">
        <v>4149</v>
      </c>
      <c r="V77" s="168">
        <v>1</v>
      </c>
      <c r="W77" s="169">
        <v>2</v>
      </c>
      <c r="X77" s="168">
        <f t="shared" si="46"/>
        <v>8797</v>
      </c>
      <c r="Y77" s="165">
        <f t="shared" si="47"/>
        <v>0.10992383767193359</v>
      </c>
    </row>
    <row r="78" ht="7.5" customHeight="1" thickTop="1">
      <c r="A78" s="105"/>
    </row>
    <row r="79" ht="14.25">
      <c r="A79" s="105" t="s">
        <v>62</v>
      </c>
    </row>
  </sheetData>
  <sheetProtection/>
  <mergeCells count="26">
    <mergeCell ref="N7:O7"/>
    <mergeCell ref="P7:Q7"/>
    <mergeCell ref="R7:R8"/>
    <mergeCell ref="T7:U7"/>
    <mergeCell ref="V7:W7"/>
    <mergeCell ref="X7:X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</mergeCells>
  <conditionalFormatting sqref="Y78:Y65536 M78:M65536 Y3 M3">
    <cfRule type="cellIs" priority="3" dxfId="93" operator="lessThan" stopIfTrue="1">
      <formula>0</formula>
    </cfRule>
  </conditionalFormatting>
  <conditionalFormatting sqref="Y9:Y77 M9:M77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60"/>
  <sheetViews>
    <sheetView showGridLines="0" zoomScale="85" zoomScaleNormal="85" zoomScalePageLayoutView="0" workbookViewId="0" topLeftCell="A1">
      <selection activeCell="A37" sqref="A37:IV37"/>
    </sheetView>
  </sheetViews>
  <sheetFormatPr defaultColWidth="8.00390625" defaultRowHeight="15"/>
  <cols>
    <col min="1" max="1" width="18.140625" style="112" customWidth="1"/>
    <col min="2" max="2" width="8.28125" style="112" customWidth="1"/>
    <col min="3" max="3" width="9.7109375" style="112" bestFit="1" customWidth="1"/>
    <col min="4" max="4" width="8.00390625" style="112" bestFit="1" customWidth="1"/>
    <col min="5" max="5" width="9.140625" style="112" customWidth="1"/>
    <col min="6" max="6" width="8.57421875" style="112" bestFit="1" customWidth="1"/>
    <col min="7" max="7" width="9.00390625" style="112" bestFit="1" customWidth="1"/>
    <col min="8" max="8" width="8.28125" style="112" customWidth="1"/>
    <col min="9" max="9" width="9.7109375" style="112" bestFit="1" customWidth="1"/>
    <col min="10" max="10" width="7.8515625" style="112" customWidth="1"/>
    <col min="11" max="11" width="9.00390625" style="112" customWidth="1"/>
    <col min="12" max="12" width="8.421875" style="112" customWidth="1"/>
    <col min="13" max="13" width="10.00390625" style="112" customWidth="1"/>
    <col min="14" max="14" width="9.28125" style="112" bestFit="1" customWidth="1"/>
    <col min="15" max="15" width="9.421875" style="112" customWidth="1"/>
    <col min="16" max="16" width="8.00390625" style="112" customWidth="1"/>
    <col min="17" max="17" width="9.28125" style="112" customWidth="1"/>
    <col min="18" max="18" width="9.8515625" style="112" bestFit="1" customWidth="1"/>
    <col min="19" max="19" width="9.57421875" style="112" customWidth="1"/>
    <col min="20" max="20" width="10.140625" style="112" customWidth="1"/>
    <col min="21" max="21" width="9.421875" style="112" customWidth="1"/>
    <col min="22" max="22" width="8.57421875" style="112" bestFit="1" customWidth="1"/>
    <col min="23" max="23" width="9.00390625" style="112" customWidth="1"/>
    <col min="24" max="24" width="9.8515625" style="112" bestFit="1" customWidth="1"/>
    <col min="25" max="25" width="9.57421875" style="112" customWidth="1"/>
    <col min="26" max="16384" width="8.00390625" style="112" customWidth="1"/>
  </cols>
  <sheetData>
    <row r="1" spans="24:25" ht="18.75" thickBot="1">
      <c r="X1" s="617" t="s">
        <v>26</v>
      </c>
      <c r="Y1" s="618"/>
    </row>
    <row r="2" ht="5.25" customHeight="1" thickBot="1"/>
    <row r="3" spans="1:25" ht="24.75" customHeight="1" thickTop="1">
      <c r="A3" s="675" t="s">
        <v>65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S3" s="676"/>
      <c r="T3" s="676"/>
      <c r="U3" s="676"/>
      <c r="V3" s="676"/>
      <c r="W3" s="676"/>
      <c r="X3" s="676"/>
      <c r="Y3" s="677"/>
    </row>
    <row r="4" spans="1:25" ht="21" customHeight="1" thickBot="1">
      <c r="A4" s="686" t="s">
        <v>42</v>
      </c>
      <c r="B4" s="687"/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7"/>
      <c r="O4" s="687"/>
      <c r="P4" s="687"/>
      <c r="Q4" s="687"/>
      <c r="R4" s="687"/>
      <c r="S4" s="687"/>
      <c r="T4" s="687"/>
      <c r="U4" s="687"/>
      <c r="V4" s="687"/>
      <c r="W4" s="687"/>
      <c r="X4" s="687"/>
      <c r="Y4" s="688"/>
    </row>
    <row r="5" spans="1:25" s="164" customFormat="1" ht="15.75" customHeight="1" thickBot="1" thickTop="1">
      <c r="A5" s="704" t="s">
        <v>57</v>
      </c>
      <c r="B5" s="692" t="s">
        <v>34</v>
      </c>
      <c r="C5" s="693"/>
      <c r="D5" s="693"/>
      <c r="E5" s="693"/>
      <c r="F5" s="693"/>
      <c r="G5" s="693"/>
      <c r="H5" s="693"/>
      <c r="I5" s="693"/>
      <c r="J5" s="694"/>
      <c r="K5" s="694"/>
      <c r="L5" s="694"/>
      <c r="M5" s="695"/>
      <c r="N5" s="692" t="s">
        <v>33</v>
      </c>
      <c r="O5" s="693"/>
      <c r="P5" s="693"/>
      <c r="Q5" s="693"/>
      <c r="R5" s="693"/>
      <c r="S5" s="693"/>
      <c r="T5" s="693"/>
      <c r="U5" s="693"/>
      <c r="V5" s="693"/>
      <c r="W5" s="693"/>
      <c r="X5" s="693"/>
      <c r="Y5" s="696"/>
    </row>
    <row r="6" spans="1:25" s="125" customFormat="1" ht="26.25" customHeight="1" thickBot="1">
      <c r="A6" s="705"/>
      <c r="B6" s="681" t="s">
        <v>155</v>
      </c>
      <c r="C6" s="682"/>
      <c r="D6" s="682"/>
      <c r="E6" s="682"/>
      <c r="F6" s="682"/>
      <c r="G6" s="678" t="s">
        <v>32</v>
      </c>
      <c r="H6" s="681" t="s">
        <v>156</v>
      </c>
      <c r="I6" s="682"/>
      <c r="J6" s="682"/>
      <c r="K6" s="682"/>
      <c r="L6" s="682"/>
      <c r="M6" s="689" t="s">
        <v>31</v>
      </c>
      <c r="N6" s="681" t="s">
        <v>157</v>
      </c>
      <c r="O6" s="682"/>
      <c r="P6" s="682"/>
      <c r="Q6" s="682"/>
      <c r="R6" s="682"/>
      <c r="S6" s="678" t="s">
        <v>32</v>
      </c>
      <c r="T6" s="681" t="s">
        <v>158</v>
      </c>
      <c r="U6" s="682"/>
      <c r="V6" s="682"/>
      <c r="W6" s="682"/>
      <c r="X6" s="682"/>
      <c r="Y6" s="683" t="s">
        <v>31</v>
      </c>
    </row>
    <row r="7" spans="1:25" s="125" customFormat="1" ht="26.25" customHeight="1">
      <c r="A7" s="706"/>
      <c r="B7" s="616" t="s">
        <v>20</v>
      </c>
      <c r="C7" s="612"/>
      <c r="D7" s="611" t="s">
        <v>19</v>
      </c>
      <c r="E7" s="612"/>
      <c r="F7" s="703" t="s">
        <v>15</v>
      </c>
      <c r="G7" s="679"/>
      <c r="H7" s="616" t="s">
        <v>20</v>
      </c>
      <c r="I7" s="612"/>
      <c r="J7" s="611" t="s">
        <v>19</v>
      </c>
      <c r="K7" s="612"/>
      <c r="L7" s="703" t="s">
        <v>15</v>
      </c>
      <c r="M7" s="690"/>
      <c r="N7" s="616" t="s">
        <v>20</v>
      </c>
      <c r="O7" s="612"/>
      <c r="P7" s="611" t="s">
        <v>19</v>
      </c>
      <c r="Q7" s="612"/>
      <c r="R7" s="703" t="s">
        <v>15</v>
      </c>
      <c r="S7" s="679"/>
      <c r="T7" s="616" t="s">
        <v>20</v>
      </c>
      <c r="U7" s="612"/>
      <c r="V7" s="611" t="s">
        <v>19</v>
      </c>
      <c r="W7" s="612"/>
      <c r="X7" s="703" t="s">
        <v>15</v>
      </c>
      <c r="Y7" s="684"/>
    </row>
    <row r="8" spans="1:25" s="160" customFormat="1" ht="27" thickBot="1">
      <c r="A8" s="707"/>
      <c r="B8" s="163" t="s">
        <v>29</v>
      </c>
      <c r="C8" s="161" t="s">
        <v>28</v>
      </c>
      <c r="D8" s="162" t="s">
        <v>29</v>
      </c>
      <c r="E8" s="161" t="s">
        <v>28</v>
      </c>
      <c r="F8" s="674"/>
      <c r="G8" s="680"/>
      <c r="H8" s="163" t="s">
        <v>29</v>
      </c>
      <c r="I8" s="161" t="s">
        <v>28</v>
      </c>
      <c r="J8" s="162" t="s">
        <v>29</v>
      </c>
      <c r="K8" s="161" t="s">
        <v>28</v>
      </c>
      <c r="L8" s="674"/>
      <c r="M8" s="691"/>
      <c r="N8" s="163" t="s">
        <v>29</v>
      </c>
      <c r="O8" s="161" t="s">
        <v>28</v>
      </c>
      <c r="P8" s="162" t="s">
        <v>29</v>
      </c>
      <c r="Q8" s="161" t="s">
        <v>28</v>
      </c>
      <c r="R8" s="674"/>
      <c r="S8" s="680"/>
      <c r="T8" s="163" t="s">
        <v>29</v>
      </c>
      <c r="U8" s="161" t="s">
        <v>28</v>
      </c>
      <c r="V8" s="162" t="s">
        <v>29</v>
      </c>
      <c r="W8" s="161" t="s">
        <v>28</v>
      </c>
      <c r="X8" s="674"/>
      <c r="Y8" s="685"/>
    </row>
    <row r="9" spans="1:25" s="153" customFormat="1" ht="18" customHeight="1" thickBot="1" thickTop="1">
      <c r="A9" s="207" t="s">
        <v>22</v>
      </c>
      <c r="B9" s="205">
        <f>B10+B20+B32+B42+B53+B57</f>
        <v>21477.372</v>
      </c>
      <c r="C9" s="204">
        <f>C10+C20+C32+C42+C53+C57</f>
        <v>10834.469</v>
      </c>
      <c r="D9" s="203">
        <f>D10+D20+D32+D42+D53+D57</f>
        <v>13366.740999999998</v>
      </c>
      <c r="E9" s="204">
        <f>E10+E20+E32+E42+E53+E57</f>
        <v>5140.989</v>
      </c>
      <c r="F9" s="203">
        <f aca="true" t="shared" si="0" ref="F9:F19">SUM(B9:E9)</f>
        <v>50819.570999999996</v>
      </c>
      <c r="G9" s="206">
        <f aca="true" t="shared" si="1" ref="G9:G19">F9/$F$9</f>
        <v>1</v>
      </c>
      <c r="H9" s="205">
        <f>H10+H20+H32+H42+H53+H57</f>
        <v>25078.524</v>
      </c>
      <c r="I9" s="204">
        <f>I10+I20+I32+I42+I53+I57</f>
        <v>12695.67</v>
      </c>
      <c r="J9" s="203">
        <f>J10+J20+J32+J42+J53+J57</f>
        <v>5917.0419999999995</v>
      </c>
      <c r="K9" s="204">
        <f>K10+K20+K32+K42+K53+K57</f>
        <v>1500.3119999999997</v>
      </c>
      <c r="L9" s="203">
        <f aca="true" t="shared" si="2" ref="L9:L19">SUM(H9:K9)</f>
        <v>45191.548</v>
      </c>
      <c r="M9" s="301">
        <f aca="true" t="shared" si="3" ref="M9:M23">IF(ISERROR(F9/L9-1),"         /0",(F9/L9-1))</f>
        <v>0.124537070515929</v>
      </c>
      <c r="N9" s="205">
        <f>N10+N20+N32+N42+N53+N57</f>
        <v>45434.639</v>
      </c>
      <c r="O9" s="204">
        <f>O10+O20+O32+O42+O53+O57</f>
        <v>24029.467999999997</v>
      </c>
      <c r="P9" s="203">
        <f>P10+P20+P32+P42+P53+P57</f>
        <v>23683.194</v>
      </c>
      <c r="Q9" s="204">
        <f>Q10+Q20+Q32+Q42+Q53+Q57</f>
        <v>8791.605</v>
      </c>
      <c r="R9" s="203">
        <f aca="true" t="shared" si="4" ref="R9:R19">SUM(N9:Q9)</f>
        <v>101938.906</v>
      </c>
      <c r="S9" s="206">
        <f aca="true" t="shared" si="5" ref="S9:S19">R9/$R$9</f>
        <v>1</v>
      </c>
      <c r="T9" s="205">
        <f>T10+T20+T32+T42+T53+T57</f>
        <v>52001.50100000002</v>
      </c>
      <c r="U9" s="204">
        <f>U10+U20+U32+U42+U53+U57</f>
        <v>26263.798</v>
      </c>
      <c r="V9" s="203">
        <f>V10+V20+V32+V42+V53+V57</f>
        <v>12940.434970000002</v>
      </c>
      <c r="W9" s="204">
        <f>W10+W20+W32+W42+W53+W57</f>
        <v>2904.526</v>
      </c>
      <c r="X9" s="203">
        <f aca="true" t="shared" si="6" ref="X9:X19">SUM(T9:W9)</f>
        <v>94110.25997000001</v>
      </c>
      <c r="Y9" s="202">
        <f>IF(ISERROR(R9/X9-1),"         /0",(R9/X9-1))</f>
        <v>0.0831858931480538</v>
      </c>
    </row>
    <row r="10" spans="1:25" s="145" customFormat="1" ht="19.5" customHeight="1" thickTop="1">
      <c r="A10" s="201" t="s">
        <v>56</v>
      </c>
      <c r="B10" s="198">
        <f>SUM(B11:B19)</f>
        <v>13111.158</v>
      </c>
      <c r="C10" s="197">
        <f>SUM(C11:C19)</f>
        <v>3454.461</v>
      </c>
      <c r="D10" s="196">
        <f>SUM(D11:D19)</f>
        <v>11594.045999999998</v>
      </c>
      <c r="E10" s="197">
        <f>SUM(E11:E19)</f>
        <v>4056.52</v>
      </c>
      <c r="F10" s="196">
        <f t="shared" si="0"/>
        <v>32216.184999999998</v>
      </c>
      <c r="G10" s="199">
        <f t="shared" si="1"/>
        <v>0.6339326437840257</v>
      </c>
      <c r="H10" s="198">
        <f>SUM(H11:H19)</f>
        <v>16976.654</v>
      </c>
      <c r="I10" s="197">
        <f>SUM(I11:I19)</f>
        <v>5762.65</v>
      </c>
      <c r="J10" s="196">
        <f>SUM(J11:J19)</f>
        <v>5587.915</v>
      </c>
      <c r="K10" s="197">
        <f>SUM(K11:K19)</f>
        <v>1399.714</v>
      </c>
      <c r="L10" s="196">
        <f t="shared" si="2"/>
        <v>29726.932999999997</v>
      </c>
      <c r="M10" s="200">
        <f t="shared" si="3"/>
        <v>0.08373726277110394</v>
      </c>
      <c r="N10" s="198">
        <f>SUM(N11:N19)</f>
        <v>29829.059</v>
      </c>
      <c r="O10" s="197">
        <f>SUM(O11:O19)</f>
        <v>9203.053</v>
      </c>
      <c r="P10" s="196">
        <f>SUM(P11:P19)</f>
        <v>20866.641</v>
      </c>
      <c r="Q10" s="197">
        <f>SUM(Q11:Q19)</f>
        <v>7072.919</v>
      </c>
      <c r="R10" s="196">
        <f t="shared" si="4"/>
        <v>66971.67199999999</v>
      </c>
      <c r="S10" s="199">
        <f t="shared" si="5"/>
        <v>0.6569785239798432</v>
      </c>
      <c r="T10" s="198">
        <f>SUM(T11:T19)</f>
        <v>36502.058000000005</v>
      </c>
      <c r="U10" s="197">
        <f>SUM(U11:U19)</f>
        <v>11986.967999999999</v>
      </c>
      <c r="V10" s="196">
        <f>SUM(V11:V19)</f>
        <v>12381.54197</v>
      </c>
      <c r="W10" s="197">
        <f>SUM(W11:W19)</f>
        <v>2792.512</v>
      </c>
      <c r="X10" s="196">
        <f t="shared" si="6"/>
        <v>63663.079970000006</v>
      </c>
      <c r="Y10" s="195">
        <f aca="true" t="shared" si="7" ref="Y10:Y19">IF(ISERROR(R10/X10-1),"         /0",IF(R10/X10&gt;5,"  *  ",(R10/X10-1)))</f>
        <v>0.05197034186154825</v>
      </c>
    </row>
    <row r="11" spans="1:25" ht="19.5" customHeight="1">
      <c r="A11" s="342" t="s">
        <v>278</v>
      </c>
      <c r="B11" s="343">
        <v>8914.327</v>
      </c>
      <c r="C11" s="344">
        <v>2350.072</v>
      </c>
      <c r="D11" s="345">
        <v>10055.666</v>
      </c>
      <c r="E11" s="344">
        <v>3560.436</v>
      </c>
      <c r="F11" s="345">
        <f t="shared" si="0"/>
        <v>24880.501</v>
      </c>
      <c r="G11" s="346">
        <f t="shared" si="1"/>
        <v>0.4895850262096861</v>
      </c>
      <c r="H11" s="343">
        <v>11113.616</v>
      </c>
      <c r="I11" s="344">
        <v>4075.199</v>
      </c>
      <c r="J11" s="345">
        <v>4740.584</v>
      </c>
      <c r="K11" s="344">
        <v>1074.331</v>
      </c>
      <c r="L11" s="345">
        <f t="shared" si="2"/>
        <v>21003.73</v>
      </c>
      <c r="M11" s="347">
        <f t="shared" si="3"/>
        <v>0.18457535875770636</v>
      </c>
      <c r="N11" s="343">
        <v>20198.789000000004</v>
      </c>
      <c r="O11" s="344">
        <v>5962.644</v>
      </c>
      <c r="P11" s="345">
        <v>18039.123</v>
      </c>
      <c r="Q11" s="344">
        <v>5846.103</v>
      </c>
      <c r="R11" s="345">
        <f t="shared" si="4"/>
        <v>50046.65900000001</v>
      </c>
      <c r="S11" s="346">
        <f t="shared" si="5"/>
        <v>0.4909475779541916</v>
      </c>
      <c r="T11" s="343">
        <v>23849.235999999997</v>
      </c>
      <c r="U11" s="344">
        <v>8599.142</v>
      </c>
      <c r="V11" s="345">
        <v>10491.79297</v>
      </c>
      <c r="W11" s="344">
        <v>2086.243</v>
      </c>
      <c r="X11" s="345">
        <f t="shared" si="6"/>
        <v>45026.41397</v>
      </c>
      <c r="Y11" s="348">
        <f t="shared" si="7"/>
        <v>0.11149555532769884</v>
      </c>
    </row>
    <row r="12" spans="1:25" ht="19.5" customHeight="1">
      <c r="A12" s="349" t="s">
        <v>279</v>
      </c>
      <c r="B12" s="350">
        <v>3474.974</v>
      </c>
      <c r="C12" s="351">
        <v>148.046</v>
      </c>
      <c r="D12" s="352">
        <v>1370.616</v>
      </c>
      <c r="E12" s="351">
        <v>254.187</v>
      </c>
      <c r="F12" s="352">
        <f t="shared" si="0"/>
        <v>5247.823</v>
      </c>
      <c r="G12" s="353">
        <f t="shared" si="1"/>
        <v>0.10326381936596829</v>
      </c>
      <c r="H12" s="350">
        <v>4179.076</v>
      </c>
      <c r="I12" s="351">
        <v>453.2879999999999</v>
      </c>
      <c r="J12" s="352">
        <v>617.452</v>
      </c>
      <c r="K12" s="351">
        <v>152.816</v>
      </c>
      <c r="L12" s="352">
        <f t="shared" si="2"/>
        <v>5402.632</v>
      </c>
      <c r="M12" s="354">
        <f t="shared" si="3"/>
        <v>-0.028654366982611257</v>
      </c>
      <c r="N12" s="350">
        <v>8228.359</v>
      </c>
      <c r="O12" s="351">
        <v>1173.6290000000001</v>
      </c>
      <c r="P12" s="352">
        <v>2487.038</v>
      </c>
      <c r="Q12" s="351">
        <v>755.553</v>
      </c>
      <c r="R12" s="352">
        <f t="shared" si="4"/>
        <v>12644.579000000002</v>
      </c>
      <c r="S12" s="353">
        <f t="shared" si="5"/>
        <v>0.12404075633301383</v>
      </c>
      <c r="T12" s="350">
        <v>9273.658</v>
      </c>
      <c r="U12" s="351">
        <v>1003.1979999999999</v>
      </c>
      <c r="V12" s="352">
        <v>1278.0700000000002</v>
      </c>
      <c r="W12" s="351">
        <v>186.30200000000002</v>
      </c>
      <c r="X12" s="352">
        <f t="shared" si="6"/>
        <v>11741.228</v>
      </c>
      <c r="Y12" s="355">
        <f t="shared" si="7"/>
        <v>0.07693837475943766</v>
      </c>
    </row>
    <row r="13" spans="1:25" ht="19.5" customHeight="1">
      <c r="A13" s="349" t="s">
        <v>283</v>
      </c>
      <c r="B13" s="350">
        <v>365.205</v>
      </c>
      <c r="C13" s="351">
        <v>129.005</v>
      </c>
      <c r="D13" s="352">
        <v>0</v>
      </c>
      <c r="E13" s="351">
        <v>0</v>
      </c>
      <c r="F13" s="352">
        <f t="shared" si="0"/>
        <v>494.21</v>
      </c>
      <c r="G13" s="353">
        <f t="shared" si="1"/>
        <v>0.009724796771700414</v>
      </c>
      <c r="H13" s="350">
        <v>257.316</v>
      </c>
      <c r="I13" s="351">
        <v>123.101</v>
      </c>
      <c r="J13" s="352"/>
      <c r="K13" s="351"/>
      <c r="L13" s="352">
        <f t="shared" si="2"/>
        <v>380.417</v>
      </c>
      <c r="M13" s="354">
        <f>IF(ISERROR(F13/L13-1),"         /0",(F13/L13-1))</f>
        <v>0.29912701062255365</v>
      </c>
      <c r="N13" s="350">
        <v>676.439</v>
      </c>
      <c r="O13" s="351">
        <v>334.485</v>
      </c>
      <c r="P13" s="352"/>
      <c r="Q13" s="351"/>
      <c r="R13" s="352">
        <f t="shared" si="4"/>
        <v>1010.924</v>
      </c>
      <c r="S13" s="353">
        <f t="shared" si="5"/>
        <v>0.00991695947766989</v>
      </c>
      <c r="T13" s="350">
        <v>472.41799999999995</v>
      </c>
      <c r="U13" s="351">
        <v>246.06900000000002</v>
      </c>
      <c r="V13" s="352">
        <v>0</v>
      </c>
      <c r="W13" s="351">
        <v>0</v>
      </c>
      <c r="X13" s="352">
        <f t="shared" si="6"/>
        <v>718.487</v>
      </c>
      <c r="Y13" s="355">
        <f t="shared" si="7"/>
        <v>0.4070178026881488</v>
      </c>
    </row>
    <row r="14" spans="1:25" ht="19.5" customHeight="1">
      <c r="A14" s="349" t="s">
        <v>281</v>
      </c>
      <c r="B14" s="350">
        <v>16.247</v>
      </c>
      <c r="C14" s="351">
        <v>232.617</v>
      </c>
      <c r="D14" s="352">
        <v>0</v>
      </c>
      <c r="E14" s="351">
        <v>0</v>
      </c>
      <c r="F14" s="352">
        <f>SUM(B14:E14)</f>
        <v>248.86399999999998</v>
      </c>
      <c r="G14" s="353">
        <f>F14/$F$9</f>
        <v>0.004897011035374541</v>
      </c>
      <c r="H14" s="350">
        <v>15.728000000000002</v>
      </c>
      <c r="I14" s="351">
        <v>306.81100000000004</v>
      </c>
      <c r="J14" s="352"/>
      <c r="K14" s="351"/>
      <c r="L14" s="352">
        <f>SUM(H14:K14)</f>
        <v>322.53900000000004</v>
      </c>
      <c r="M14" s="354">
        <f>IF(ISERROR(F14/L14-1),"         /0",(F14/L14-1))</f>
        <v>-0.22842198927881607</v>
      </c>
      <c r="N14" s="350">
        <v>26.957</v>
      </c>
      <c r="O14" s="351">
        <v>465.144</v>
      </c>
      <c r="P14" s="352">
        <v>0</v>
      </c>
      <c r="Q14" s="351">
        <v>0</v>
      </c>
      <c r="R14" s="352">
        <f>SUM(N14:Q14)</f>
        <v>492.101</v>
      </c>
      <c r="S14" s="353">
        <f>R14/$R$9</f>
        <v>0.004827411037744509</v>
      </c>
      <c r="T14" s="350">
        <v>33.009</v>
      </c>
      <c r="U14" s="351">
        <v>607.3230000000001</v>
      </c>
      <c r="V14" s="352">
        <v>0</v>
      </c>
      <c r="W14" s="351">
        <v>0</v>
      </c>
      <c r="X14" s="352">
        <f>SUM(T14:W14)</f>
        <v>640.3320000000001</v>
      </c>
      <c r="Y14" s="355">
        <f>IF(ISERROR(R14/X14-1),"         /0",IF(R14/X14&gt;5,"  *  ",(R14/X14-1)))</f>
        <v>-0.23149085162072192</v>
      </c>
    </row>
    <row r="15" spans="1:25" ht="19.5" customHeight="1">
      <c r="A15" s="349" t="s">
        <v>293</v>
      </c>
      <c r="B15" s="350">
        <v>51.53</v>
      </c>
      <c r="C15" s="351">
        <v>4.173</v>
      </c>
      <c r="D15" s="352">
        <v>0</v>
      </c>
      <c r="E15" s="351">
        <v>164.129</v>
      </c>
      <c r="F15" s="352">
        <f>SUM(B15:E15)</f>
        <v>219.832</v>
      </c>
      <c r="G15" s="353">
        <f>F15/$F$9</f>
        <v>0.004325735059825673</v>
      </c>
      <c r="H15" s="350">
        <v>43.629</v>
      </c>
      <c r="I15" s="351">
        <v>1.877</v>
      </c>
      <c r="J15" s="352"/>
      <c r="K15" s="351"/>
      <c r="L15" s="352">
        <f>SUM(H15:K15)</f>
        <v>45.506</v>
      </c>
      <c r="M15" s="354">
        <f>IF(ISERROR(F15/L15-1),"         /0",(F15/L15-1))</f>
        <v>3.8308354942205423</v>
      </c>
      <c r="N15" s="350">
        <v>94.749</v>
      </c>
      <c r="O15" s="351">
        <v>5.632</v>
      </c>
      <c r="P15" s="352"/>
      <c r="Q15" s="351">
        <v>302.347</v>
      </c>
      <c r="R15" s="352">
        <f>SUM(N15:Q15)</f>
        <v>402.72799999999995</v>
      </c>
      <c r="S15" s="353">
        <f>R15/$R$9</f>
        <v>0.003950680027898278</v>
      </c>
      <c r="T15" s="350">
        <v>84.36</v>
      </c>
      <c r="U15" s="351">
        <v>4.905</v>
      </c>
      <c r="V15" s="352"/>
      <c r="W15" s="351"/>
      <c r="X15" s="352">
        <f>SUM(T15:W15)</f>
        <v>89.265</v>
      </c>
      <c r="Y15" s="355">
        <f>IF(ISERROR(R15/X15-1),"         /0",IF(R15/X15&gt;5,"  *  ",(R15/X15-1)))</f>
        <v>3.5116002912675732</v>
      </c>
    </row>
    <row r="16" spans="1:25" ht="19.5" customHeight="1">
      <c r="A16" s="349" t="s">
        <v>291</v>
      </c>
      <c r="B16" s="350">
        <v>135.541</v>
      </c>
      <c r="C16" s="351">
        <v>78.312</v>
      </c>
      <c r="D16" s="352">
        <v>0</v>
      </c>
      <c r="E16" s="351">
        <v>0</v>
      </c>
      <c r="F16" s="352">
        <f>SUM(B16:E16)</f>
        <v>213.853</v>
      </c>
      <c r="G16" s="353">
        <f>F16/$F$9</f>
        <v>0.004208083535376559</v>
      </c>
      <c r="H16" s="350">
        <v>196.666</v>
      </c>
      <c r="I16" s="351">
        <v>158.275</v>
      </c>
      <c r="J16" s="352"/>
      <c r="K16" s="351">
        <v>0</v>
      </c>
      <c r="L16" s="352">
        <f>SUM(H16:K16)</f>
        <v>354.94100000000003</v>
      </c>
      <c r="M16" s="354">
        <f>IF(ISERROR(F16/L16-1),"         /0",(F16/L16-1))</f>
        <v>-0.39749704880529446</v>
      </c>
      <c r="N16" s="350">
        <v>300.615</v>
      </c>
      <c r="O16" s="351">
        <v>199.538</v>
      </c>
      <c r="P16" s="352"/>
      <c r="Q16" s="351"/>
      <c r="R16" s="352">
        <f>SUM(N16:Q16)</f>
        <v>500.153</v>
      </c>
      <c r="S16" s="353">
        <f>R16/$R$9</f>
        <v>0.004906399525221508</v>
      </c>
      <c r="T16" s="350">
        <v>341.78099999999995</v>
      </c>
      <c r="U16" s="351">
        <v>276.01700000000005</v>
      </c>
      <c r="V16" s="352"/>
      <c r="W16" s="351">
        <v>0</v>
      </c>
      <c r="X16" s="352">
        <f>SUM(T16:W16)</f>
        <v>617.798</v>
      </c>
      <c r="Y16" s="355">
        <f>IF(ISERROR(R16/X16-1),"         /0",IF(R16/X16&gt;5,"  *  ",(R16/X16-1)))</f>
        <v>-0.19042632057727604</v>
      </c>
    </row>
    <row r="17" spans="1:25" ht="19.5" customHeight="1">
      <c r="A17" s="349" t="s">
        <v>285</v>
      </c>
      <c r="B17" s="350">
        <v>25.753</v>
      </c>
      <c r="C17" s="351">
        <v>153.759</v>
      </c>
      <c r="D17" s="352">
        <v>0</v>
      </c>
      <c r="E17" s="351">
        <v>0</v>
      </c>
      <c r="F17" s="352">
        <f t="shared" si="0"/>
        <v>179.512</v>
      </c>
      <c r="G17" s="353">
        <f t="shared" si="1"/>
        <v>0.0035323399325822725</v>
      </c>
      <c r="H17" s="350">
        <v>22.691</v>
      </c>
      <c r="I17" s="351">
        <v>183.484</v>
      </c>
      <c r="J17" s="352">
        <v>0</v>
      </c>
      <c r="K17" s="351"/>
      <c r="L17" s="352">
        <f t="shared" si="2"/>
        <v>206.175</v>
      </c>
      <c r="M17" s="354">
        <f t="shared" si="3"/>
        <v>-0.12932217776161037</v>
      </c>
      <c r="N17" s="350">
        <v>44.652</v>
      </c>
      <c r="O17" s="351">
        <v>307.144</v>
      </c>
      <c r="P17" s="352">
        <v>0</v>
      </c>
      <c r="Q17" s="351"/>
      <c r="R17" s="352">
        <f t="shared" si="4"/>
        <v>351.796</v>
      </c>
      <c r="S17" s="353">
        <f t="shared" si="5"/>
        <v>0.003451047434234776</v>
      </c>
      <c r="T17" s="350">
        <v>44.732</v>
      </c>
      <c r="U17" s="351">
        <v>347.962</v>
      </c>
      <c r="V17" s="352">
        <v>0</v>
      </c>
      <c r="W17" s="351">
        <v>0</v>
      </c>
      <c r="X17" s="352">
        <f t="shared" si="6"/>
        <v>392.69399999999996</v>
      </c>
      <c r="Y17" s="355">
        <f t="shared" si="7"/>
        <v>-0.10414724951234289</v>
      </c>
    </row>
    <row r="18" spans="1:25" ht="19.5" customHeight="1">
      <c r="A18" s="349" t="s">
        <v>290</v>
      </c>
      <c r="B18" s="350">
        <v>32.718</v>
      </c>
      <c r="C18" s="351">
        <v>51.433</v>
      </c>
      <c r="D18" s="352">
        <v>0</v>
      </c>
      <c r="E18" s="351">
        <v>0</v>
      </c>
      <c r="F18" s="352">
        <f t="shared" si="0"/>
        <v>84.15100000000001</v>
      </c>
      <c r="G18" s="353">
        <f t="shared" si="1"/>
        <v>0.0016558778113258772</v>
      </c>
      <c r="H18" s="350">
        <v>87.22</v>
      </c>
      <c r="I18" s="351">
        <v>74.465</v>
      </c>
      <c r="J18" s="352"/>
      <c r="K18" s="351"/>
      <c r="L18" s="352">
        <f t="shared" si="2"/>
        <v>161.685</v>
      </c>
      <c r="M18" s="354">
        <f t="shared" si="3"/>
        <v>-0.4795373720505921</v>
      </c>
      <c r="N18" s="350">
        <v>65.495</v>
      </c>
      <c r="O18" s="351">
        <v>122.025</v>
      </c>
      <c r="P18" s="352"/>
      <c r="Q18" s="351"/>
      <c r="R18" s="352">
        <f t="shared" si="4"/>
        <v>187.52</v>
      </c>
      <c r="S18" s="353">
        <f t="shared" si="5"/>
        <v>0.0018395331807857542</v>
      </c>
      <c r="T18" s="350">
        <v>244.071</v>
      </c>
      <c r="U18" s="351">
        <v>142.675</v>
      </c>
      <c r="V18" s="352"/>
      <c r="W18" s="351"/>
      <c r="X18" s="352">
        <f t="shared" si="6"/>
        <v>386.746</v>
      </c>
      <c r="Y18" s="355">
        <f t="shared" si="7"/>
        <v>-0.5151339638936149</v>
      </c>
    </row>
    <row r="19" spans="1:25" ht="19.5" customHeight="1" thickBot="1">
      <c r="A19" s="349" t="s">
        <v>257</v>
      </c>
      <c r="B19" s="350">
        <v>94.86299999999999</v>
      </c>
      <c r="C19" s="351">
        <v>307.044</v>
      </c>
      <c r="D19" s="352">
        <v>167.764</v>
      </c>
      <c r="E19" s="351">
        <v>77.768</v>
      </c>
      <c r="F19" s="352">
        <f t="shared" si="0"/>
        <v>647.4390000000001</v>
      </c>
      <c r="G19" s="353">
        <f t="shared" si="1"/>
        <v>0.012739954062186006</v>
      </c>
      <c r="H19" s="350">
        <v>1060.712</v>
      </c>
      <c r="I19" s="351">
        <v>386.15</v>
      </c>
      <c r="J19" s="352">
        <v>229.879</v>
      </c>
      <c r="K19" s="351">
        <v>172.567</v>
      </c>
      <c r="L19" s="352">
        <f t="shared" si="2"/>
        <v>1849.308</v>
      </c>
      <c r="M19" s="354">
        <f t="shared" si="3"/>
        <v>-0.6499020174032665</v>
      </c>
      <c r="N19" s="350">
        <v>193.00399999999996</v>
      </c>
      <c r="O19" s="351">
        <v>632.8119999999999</v>
      </c>
      <c r="P19" s="352">
        <v>340.48</v>
      </c>
      <c r="Q19" s="351">
        <v>168.916</v>
      </c>
      <c r="R19" s="352">
        <f t="shared" si="4"/>
        <v>1335.2119999999998</v>
      </c>
      <c r="S19" s="353">
        <f t="shared" si="5"/>
        <v>0.01309815900908334</v>
      </c>
      <c r="T19" s="350">
        <v>2158.793000000001</v>
      </c>
      <c r="U19" s="351">
        <v>759.677</v>
      </c>
      <c r="V19" s="352">
        <v>611.6790000000001</v>
      </c>
      <c r="W19" s="351">
        <v>519.967</v>
      </c>
      <c r="X19" s="352">
        <f t="shared" si="6"/>
        <v>4050.1160000000013</v>
      </c>
      <c r="Y19" s="355">
        <f t="shared" si="7"/>
        <v>-0.6703274671639037</v>
      </c>
    </row>
    <row r="20" spans="1:25" s="145" customFormat="1" ht="19.5" customHeight="1">
      <c r="A20" s="152" t="s">
        <v>55</v>
      </c>
      <c r="B20" s="149">
        <f>SUM(B21:B31)</f>
        <v>3196.004</v>
      </c>
      <c r="C20" s="148">
        <f>SUM(C21:C31)</f>
        <v>3537.547</v>
      </c>
      <c r="D20" s="147">
        <f>SUM(D21:D31)</f>
        <v>517.7969999999999</v>
      </c>
      <c r="E20" s="148">
        <f>SUM(E21:E31)</f>
        <v>356.992</v>
      </c>
      <c r="F20" s="147">
        <f aca="true" t="shared" si="8" ref="F20:F57">SUM(B20:E20)</f>
        <v>7608.339999999999</v>
      </c>
      <c r="G20" s="150">
        <f aca="true" t="shared" si="9" ref="G20:G57">F20/$F$9</f>
        <v>0.149712794702655</v>
      </c>
      <c r="H20" s="149">
        <f>SUM(H21:H31)</f>
        <v>3596.683</v>
      </c>
      <c r="I20" s="148">
        <f>SUM(I21:I31)</f>
        <v>4327.08</v>
      </c>
      <c r="J20" s="147">
        <f>SUM(J21:J31)</f>
        <v>217.84300000000002</v>
      </c>
      <c r="K20" s="148">
        <f>SUM(K21:K31)</f>
        <v>83.578</v>
      </c>
      <c r="L20" s="147">
        <f aca="true" t="shared" si="10" ref="L20:L56">SUM(H20:K20)</f>
        <v>8225.184</v>
      </c>
      <c r="M20" s="151">
        <f t="shared" si="3"/>
        <v>-0.07499455331333627</v>
      </c>
      <c r="N20" s="149">
        <f>SUM(N21:N31)</f>
        <v>5983.286</v>
      </c>
      <c r="O20" s="148">
        <f>SUM(O21:O31)</f>
        <v>7325.026</v>
      </c>
      <c r="P20" s="147">
        <f>SUM(P21:P31)</f>
        <v>860.6139999999999</v>
      </c>
      <c r="Q20" s="148">
        <f>SUM(Q21:Q31)</f>
        <v>653.1560000000001</v>
      </c>
      <c r="R20" s="147">
        <f aca="true" t="shared" si="11" ref="R20:R57">SUM(N20:Q20)</f>
        <v>14822.082</v>
      </c>
      <c r="S20" s="150">
        <f aca="true" t="shared" si="12" ref="S20:S57">R20/$R$9</f>
        <v>0.14540161927968895</v>
      </c>
      <c r="T20" s="149">
        <f>SUM(T21:T31)</f>
        <v>6800.658000000001</v>
      </c>
      <c r="U20" s="148">
        <f>SUM(U21:U31)</f>
        <v>8366.764000000001</v>
      </c>
      <c r="V20" s="147">
        <f>SUM(V21:V31)</f>
        <v>443.037</v>
      </c>
      <c r="W20" s="148">
        <f>SUM(W21:W31)</f>
        <v>94.64000000000001</v>
      </c>
      <c r="X20" s="147">
        <f aca="true" t="shared" si="13" ref="X20:X57">SUM(T20:W20)</f>
        <v>15705.099000000002</v>
      </c>
      <c r="Y20" s="146">
        <f aca="true" t="shared" si="14" ref="Y20:Y57">IF(ISERROR(R20/X20-1),"         /0",IF(R20/X20&gt;5,"  *  ",(R20/X20-1)))</f>
        <v>-0.056224860473659044</v>
      </c>
    </row>
    <row r="21" spans="1:25" ht="19.5" customHeight="1">
      <c r="A21" s="342" t="s">
        <v>305</v>
      </c>
      <c r="B21" s="343">
        <v>533.216</v>
      </c>
      <c r="C21" s="344">
        <v>568.4830000000001</v>
      </c>
      <c r="D21" s="345">
        <v>170.785</v>
      </c>
      <c r="E21" s="344">
        <v>144.65800000000002</v>
      </c>
      <c r="F21" s="345">
        <f t="shared" si="8"/>
        <v>1417.1420000000003</v>
      </c>
      <c r="G21" s="346">
        <f t="shared" si="9"/>
        <v>0.02788575291200314</v>
      </c>
      <c r="H21" s="343">
        <v>625.957</v>
      </c>
      <c r="I21" s="344">
        <v>1300.032</v>
      </c>
      <c r="J21" s="345">
        <v>165.859</v>
      </c>
      <c r="K21" s="344"/>
      <c r="L21" s="345">
        <f t="shared" si="10"/>
        <v>2091.848</v>
      </c>
      <c r="M21" s="347">
        <f t="shared" si="3"/>
        <v>-0.3225406434884369</v>
      </c>
      <c r="N21" s="343">
        <v>980.7040000000001</v>
      </c>
      <c r="O21" s="344">
        <v>1238.579</v>
      </c>
      <c r="P21" s="345">
        <v>212.608</v>
      </c>
      <c r="Q21" s="344">
        <v>144.65800000000002</v>
      </c>
      <c r="R21" s="345">
        <f t="shared" si="11"/>
        <v>2576.549</v>
      </c>
      <c r="S21" s="346">
        <f t="shared" si="12"/>
        <v>0.025275423301089773</v>
      </c>
      <c r="T21" s="363">
        <v>1346.364</v>
      </c>
      <c r="U21" s="344">
        <v>2730.5620000000004</v>
      </c>
      <c r="V21" s="345">
        <v>263.539</v>
      </c>
      <c r="W21" s="344"/>
      <c r="X21" s="345">
        <f t="shared" si="13"/>
        <v>4340.465</v>
      </c>
      <c r="Y21" s="348">
        <f t="shared" si="14"/>
        <v>-0.4063887164163287</v>
      </c>
    </row>
    <row r="22" spans="1:25" ht="19.5" customHeight="1">
      <c r="A22" s="349" t="s">
        <v>303</v>
      </c>
      <c r="B22" s="350">
        <v>559.1510000000001</v>
      </c>
      <c r="C22" s="351">
        <v>508.398</v>
      </c>
      <c r="D22" s="352">
        <v>252.89</v>
      </c>
      <c r="E22" s="351">
        <v>63.714</v>
      </c>
      <c r="F22" s="352">
        <f t="shared" si="8"/>
        <v>1384.1529999999998</v>
      </c>
      <c r="G22" s="353">
        <f t="shared" si="9"/>
        <v>0.027236613233118396</v>
      </c>
      <c r="H22" s="350">
        <v>656.496</v>
      </c>
      <c r="I22" s="351">
        <v>568.653</v>
      </c>
      <c r="J22" s="352">
        <v>0</v>
      </c>
      <c r="K22" s="351">
        <v>6.941</v>
      </c>
      <c r="L22" s="352">
        <f t="shared" si="10"/>
        <v>1232.09</v>
      </c>
      <c r="M22" s="354">
        <f t="shared" si="3"/>
        <v>0.1234187437606018</v>
      </c>
      <c r="N22" s="350">
        <v>1095.514</v>
      </c>
      <c r="O22" s="351">
        <v>1109.114</v>
      </c>
      <c r="P22" s="352">
        <v>522.549</v>
      </c>
      <c r="Q22" s="351">
        <v>63.714</v>
      </c>
      <c r="R22" s="352">
        <f t="shared" si="11"/>
        <v>2790.8909999999996</v>
      </c>
      <c r="S22" s="353">
        <f t="shared" si="12"/>
        <v>0.027378074863781642</v>
      </c>
      <c r="T22" s="364">
        <v>1115.6619999999998</v>
      </c>
      <c r="U22" s="351">
        <v>1052.927</v>
      </c>
      <c r="V22" s="352">
        <v>0</v>
      </c>
      <c r="W22" s="351">
        <v>6.941</v>
      </c>
      <c r="X22" s="352">
        <f t="shared" si="13"/>
        <v>2175.5299999999997</v>
      </c>
      <c r="Y22" s="355">
        <f t="shared" si="14"/>
        <v>0.28285567195120276</v>
      </c>
    </row>
    <row r="23" spans="1:25" ht="19.5" customHeight="1">
      <c r="A23" s="349" t="s">
        <v>304</v>
      </c>
      <c r="B23" s="350">
        <v>440.02</v>
      </c>
      <c r="C23" s="351">
        <v>731.1659999999999</v>
      </c>
      <c r="D23" s="352">
        <v>93.94200000000001</v>
      </c>
      <c r="E23" s="351">
        <v>36.946</v>
      </c>
      <c r="F23" s="352">
        <f t="shared" si="8"/>
        <v>1302.0739999999998</v>
      </c>
      <c r="G23" s="353">
        <f t="shared" si="9"/>
        <v>0.025621507115831416</v>
      </c>
      <c r="H23" s="350">
        <v>438.09499999999997</v>
      </c>
      <c r="I23" s="351">
        <v>815.26</v>
      </c>
      <c r="J23" s="352">
        <v>0</v>
      </c>
      <c r="K23" s="351">
        <v>51.963</v>
      </c>
      <c r="L23" s="352">
        <f t="shared" si="10"/>
        <v>1305.318</v>
      </c>
      <c r="M23" s="354">
        <f t="shared" si="3"/>
        <v>-0.0024852181613983504</v>
      </c>
      <c r="N23" s="350">
        <v>839.1680000000001</v>
      </c>
      <c r="O23" s="351">
        <v>1548.382</v>
      </c>
      <c r="P23" s="352">
        <v>125.257</v>
      </c>
      <c r="Q23" s="351">
        <v>36.946</v>
      </c>
      <c r="R23" s="352">
        <f t="shared" si="11"/>
        <v>2549.753</v>
      </c>
      <c r="S23" s="353">
        <f t="shared" si="12"/>
        <v>0.02501255997391222</v>
      </c>
      <c r="T23" s="364">
        <v>924.729</v>
      </c>
      <c r="U23" s="351">
        <v>1652.2320000000002</v>
      </c>
      <c r="V23" s="352">
        <v>0</v>
      </c>
      <c r="W23" s="351">
        <v>51.963</v>
      </c>
      <c r="X23" s="352">
        <f t="shared" si="13"/>
        <v>2628.9240000000004</v>
      </c>
      <c r="Y23" s="355">
        <f t="shared" si="14"/>
        <v>-0.030115362787208833</v>
      </c>
    </row>
    <row r="24" spans="1:25" ht="19.5" customHeight="1">
      <c r="A24" s="349" t="s">
        <v>306</v>
      </c>
      <c r="B24" s="350">
        <v>507.74199999999996</v>
      </c>
      <c r="C24" s="351">
        <v>517.194</v>
      </c>
      <c r="D24" s="352">
        <v>0</v>
      </c>
      <c r="E24" s="351">
        <v>15.05</v>
      </c>
      <c r="F24" s="352">
        <f t="shared" si="8"/>
        <v>1039.9859999999999</v>
      </c>
      <c r="G24" s="353">
        <f t="shared" si="9"/>
        <v>0.020464281369081214</v>
      </c>
      <c r="H24" s="350">
        <v>384.19900000000007</v>
      </c>
      <c r="I24" s="351">
        <v>410.224</v>
      </c>
      <c r="J24" s="352"/>
      <c r="K24" s="351"/>
      <c r="L24" s="352">
        <f t="shared" si="10"/>
        <v>794.423</v>
      </c>
      <c r="M24" s="354">
        <f aca="true" t="shared" si="15" ref="M24:M39">IF(ISERROR(F24/L24-1),"         /0",(F24/L24-1))</f>
        <v>0.309108623491515</v>
      </c>
      <c r="N24" s="350">
        <v>874.001</v>
      </c>
      <c r="O24" s="351">
        <v>715.757</v>
      </c>
      <c r="P24" s="352"/>
      <c r="Q24" s="351">
        <v>38.49</v>
      </c>
      <c r="R24" s="352">
        <f t="shared" si="11"/>
        <v>1628.2479999999998</v>
      </c>
      <c r="S24" s="353">
        <f t="shared" si="12"/>
        <v>0.01597278275676217</v>
      </c>
      <c r="T24" s="364">
        <v>726.4340000000001</v>
      </c>
      <c r="U24" s="351">
        <v>657.329</v>
      </c>
      <c r="V24" s="352"/>
      <c r="W24" s="351">
        <v>0.6</v>
      </c>
      <c r="X24" s="352">
        <f t="shared" si="13"/>
        <v>1384.3629999999998</v>
      </c>
      <c r="Y24" s="355">
        <f t="shared" si="14"/>
        <v>0.17617127877587024</v>
      </c>
    </row>
    <row r="25" spans="1:25" ht="19.5" customHeight="1">
      <c r="A25" s="349" t="s">
        <v>393</v>
      </c>
      <c r="B25" s="350">
        <v>42.846</v>
      </c>
      <c r="C25" s="351">
        <v>451.804</v>
      </c>
      <c r="D25" s="352">
        <v>0</v>
      </c>
      <c r="E25" s="351">
        <v>0</v>
      </c>
      <c r="F25" s="352">
        <f t="shared" si="8"/>
        <v>494.65</v>
      </c>
      <c r="G25" s="353">
        <f t="shared" si="9"/>
        <v>0.009733454853446127</v>
      </c>
      <c r="H25" s="350"/>
      <c r="I25" s="351">
        <v>428.612</v>
      </c>
      <c r="J25" s="352"/>
      <c r="K25" s="351"/>
      <c r="L25" s="352">
        <f t="shared" si="10"/>
        <v>428.612</v>
      </c>
      <c r="M25" s="354">
        <f t="shared" si="15"/>
        <v>0.15407408098699982</v>
      </c>
      <c r="N25" s="350">
        <v>42.846</v>
      </c>
      <c r="O25" s="351">
        <v>957.7360000000001</v>
      </c>
      <c r="P25" s="352"/>
      <c r="Q25" s="351">
        <v>48.672</v>
      </c>
      <c r="R25" s="352">
        <f t="shared" si="11"/>
        <v>1049.2540000000001</v>
      </c>
      <c r="S25" s="353">
        <f t="shared" si="12"/>
        <v>0.010292969006357594</v>
      </c>
      <c r="T25" s="364"/>
      <c r="U25" s="351">
        <v>721.841</v>
      </c>
      <c r="V25" s="352"/>
      <c r="W25" s="351"/>
      <c r="X25" s="352">
        <f t="shared" si="13"/>
        <v>721.841</v>
      </c>
      <c r="Y25" s="355">
        <f t="shared" si="14"/>
        <v>0.45358049764421815</v>
      </c>
    </row>
    <row r="26" spans="1:25" ht="19.5" customHeight="1">
      <c r="A26" s="349" t="s">
        <v>307</v>
      </c>
      <c r="B26" s="350">
        <v>192.649</v>
      </c>
      <c r="C26" s="351">
        <v>208.198</v>
      </c>
      <c r="D26" s="352">
        <v>0</v>
      </c>
      <c r="E26" s="351">
        <v>0</v>
      </c>
      <c r="F26" s="352">
        <f>SUM(B26:E26)</f>
        <v>400.847</v>
      </c>
      <c r="G26" s="353">
        <f>F26/$F$9</f>
        <v>0.007887650212552956</v>
      </c>
      <c r="H26" s="350">
        <v>244.946</v>
      </c>
      <c r="I26" s="351">
        <v>159.17600000000002</v>
      </c>
      <c r="J26" s="352"/>
      <c r="K26" s="351"/>
      <c r="L26" s="352">
        <f>SUM(H26:K26)</f>
        <v>404.122</v>
      </c>
      <c r="M26" s="354">
        <f>IF(ISERROR(F26/L26-1),"         /0",(F26/L26-1))</f>
        <v>-0.00810398839954285</v>
      </c>
      <c r="N26" s="350">
        <v>374.45</v>
      </c>
      <c r="O26" s="351">
        <v>527.477</v>
      </c>
      <c r="P26" s="352">
        <v>0</v>
      </c>
      <c r="Q26" s="351">
        <v>0</v>
      </c>
      <c r="R26" s="352">
        <f>SUM(N26:Q26)</f>
        <v>901.9269999999999</v>
      </c>
      <c r="S26" s="353">
        <f>R26/$R$9</f>
        <v>0.008847721006540916</v>
      </c>
      <c r="T26" s="364">
        <v>395.041</v>
      </c>
      <c r="U26" s="351">
        <v>259.84900000000005</v>
      </c>
      <c r="V26" s="352"/>
      <c r="W26" s="351"/>
      <c r="X26" s="352">
        <f>SUM(T26:W26)</f>
        <v>654.8900000000001</v>
      </c>
      <c r="Y26" s="355">
        <f>IF(ISERROR(R26/X26-1),"         /0",IF(R26/X26&gt;5,"  *  ",(R26/X26-1)))</f>
        <v>0.3772190749591531</v>
      </c>
    </row>
    <row r="27" spans="1:25" ht="19.5" customHeight="1">
      <c r="A27" s="349" t="s">
        <v>309</v>
      </c>
      <c r="B27" s="350">
        <v>207.37300000000002</v>
      </c>
      <c r="C27" s="351">
        <v>74.83800000000001</v>
      </c>
      <c r="D27" s="352">
        <v>0.03</v>
      </c>
      <c r="E27" s="351">
        <v>0.04</v>
      </c>
      <c r="F27" s="352">
        <f t="shared" si="8"/>
        <v>282.281</v>
      </c>
      <c r="G27" s="353">
        <f t="shared" si="9"/>
        <v>0.005554572666502833</v>
      </c>
      <c r="H27" s="350">
        <v>355.837</v>
      </c>
      <c r="I27" s="351">
        <v>160.627</v>
      </c>
      <c r="J27" s="352"/>
      <c r="K27" s="351">
        <v>0</v>
      </c>
      <c r="L27" s="352">
        <f t="shared" si="10"/>
        <v>516.4639999999999</v>
      </c>
      <c r="M27" s="354">
        <f t="shared" si="15"/>
        <v>-0.45343528300133207</v>
      </c>
      <c r="N27" s="350">
        <v>363.898</v>
      </c>
      <c r="O27" s="351">
        <v>176.94800000000004</v>
      </c>
      <c r="P27" s="352">
        <v>0.03</v>
      </c>
      <c r="Q27" s="351">
        <v>0.04</v>
      </c>
      <c r="R27" s="352">
        <f t="shared" si="11"/>
        <v>540.9159999999999</v>
      </c>
      <c r="S27" s="353">
        <f t="shared" si="12"/>
        <v>0.005306276290624503</v>
      </c>
      <c r="T27" s="364">
        <v>595.961</v>
      </c>
      <c r="U27" s="351">
        <v>408.369</v>
      </c>
      <c r="V27" s="352">
        <v>67.578</v>
      </c>
      <c r="W27" s="351">
        <v>7.29</v>
      </c>
      <c r="X27" s="352">
        <f t="shared" si="13"/>
        <v>1079.198</v>
      </c>
      <c r="Y27" s="355">
        <f t="shared" si="14"/>
        <v>-0.4987796493321893</v>
      </c>
    </row>
    <row r="28" spans="1:25" ht="19.5" customHeight="1">
      <c r="A28" s="349" t="s">
        <v>394</v>
      </c>
      <c r="B28" s="350">
        <v>38.205</v>
      </c>
      <c r="C28" s="351">
        <v>195.984</v>
      </c>
      <c r="D28" s="352">
        <v>0</v>
      </c>
      <c r="E28" s="351">
        <v>0</v>
      </c>
      <c r="F28" s="352">
        <f t="shared" si="8"/>
        <v>234.18900000000002</v>
      </c>
      <c r="G28" s="353">
        <f t="shared" si="9"/>
        <v>0.0046082443316965436</v>
      </c>
      <c r="H28" s="350">
        <v>85.775</v>
      </c>
      <c r="I28" s="351">
        <v>83.71</v>
      </c>
      <c r="J28" s="352"/>
      <c r="K28" s="351"/>
      <c r="L28" s="352">
        <f t="shared" si="10"/>
        <v>169.485</v>
      </c>
      <c r="M28" s="354">
        <f t="shared" si="15"/>
        <v>0.3817682980794761</v>
      </c>
      <c r="N28" s="350">
        <v>50.882999999999996</v>
      </c>
      <c r="O28" s="351">
        <v>391.968</v>
      </c>
      <c r="P28" s="352"/>
      <c r="Q28" s="351"/>
      <c r="R28" s="352">
        <f t="shared" si="11"/>
        <v>442.851</v>
      </c>
      <c r="S28" s="353">
        <f t="shared" si="12"/>
        <v>0.004344278523059684</v>
      </c>
      <c r="T28" s="364">
        <v>93.245</v>
      </c>
      <c r="U28" s="351">
        <v>134.091</v>
      </c>
      <c r="V28" s="352"/>
      <c r="W28" s="351"/>
      <c r="X28" s="352">
        <f t="shared" si="13"/>
        <v>227.336</v>
      </c>
      <c r="Y28" s="355">
        <f t="shared" si="14"/>
        <v>0.9480020762219796</v>
      </c>
    </row>
    <row r="29" spans="1:25" ht="19.5" customHeight="1">
      <c r="A29" s="349" t="s">
        <v>311</v>
      </c>
      <c r="B29" s="350">
        <v>136.79399999999998</v>
      </c>
      <c r="C29" s="351">
        <v>3.371</v>
      </c>
      <c r="D29" s="352">
        <v>0</v>
      </c>
      <c r="E29" s="351">
        <v>3.462</v>
      </c>
      <c r="F29" s="352">
        <f t="shared" si="8"/>
        <v>143.62699999999998</v>
      </c>
      <c r="G29" s="353">
        <f t="shared" si="9"/>
        <v>0.0028262143338439434</v>
      </c>
      <c r="H29" s="350">
        <v>189.466</v>
      </c>
      <c r="I29" s="351">
        <v>101.717</v>
      </c>
      <c r="J29" s="352">
        <v>0</v>
      </c>
      <c r="K29" s="351">
        <v>8.286</v>
      </c>
      <c r="L29" s="352">
        <f t="shared" si="10"/>
        <v>299.469</v>
      </c>
      <c r="M29" s="354">
        <f t="shared" si="15"/>
        <v>-0.5203944314770478</v>
      </c>
      <c r="N29" s="350">
        <v>274.884</v>
      </c>
      <c r="O29" s="351">
        <v>76.469</v>
      </c>
      <c r="P29" s="352">
        <v>0</v>
      </c>
      <c r="Q29" s="351">
        <v>3.462</v>
      </c>
      <c r="R29" s="352">
        <f t="shared" si="11"/>
        <v>354.815</v>
      </c>
      <c r="S29" s="353">
        <f t="shared" si="12"/>
        <v>0.003480663212140024</v>
      </c>
      <c r="T29" s="364">
        <v>435.68800000000005</v>
      </c>
      <c r="U29" s="351">
        <v>175.445</v>
      </c>
      <c r="V29" s="352">
        <v>0</v>
      </c>
      <c r="W29" s="351">
        <v>8.286</v>
      </c>
      <c r="X29" s="352">
        <f t="shared" si="13"/>
        <v>619.419</v>
      </c>
      <c r="Y29" s="355">
        <f t="shared" si="14"/>
        <v>-0.4271809550562704</v>
      </c>
    </row>
    <row r="30" spans="1:25" ht="19.5" customHeight="1">
      <c r="A30" s="349" t="s">
        <v>308</v>
      </c>
      <c r="B30" s="350">
        <v>35.063</v>
      </c>
      <c r="C30" s="351">
        <v>51.064</v>
      </c>
      <c r="D30" s="352">
        <v>0</v>
      </c>
      <c r="E30" s="351">
        <v>0</v>
      </c>
      <c r="F30" s="352">
        <f t="shared" si="8"/>
        <v>86.12700000000001</v>
      </c>
      <c r="G30" s="353">
        <f t="shared" si="9"/>
        <v>0.0016947604693475279</v>
      </c>
      <c r="H30" s="350">
        <v>16.949</v>
      </c>
      <c r="I30" s="351">
        <v>60.443999999999996</v>
      </c>
      <c r="J30" s="352">
        <v>0</v>
      </c>
      <c r="K30" s="351">
        <v>7.317</v>
      </c>
      <c r="L30" s="352">
        <f t="shared" si="10"/>
        <v>84.71000000000001</v>
      </c>
      <c r="M30" s="354" t="s">
        <v>45</v>
      </c>
      <c r="N30" s="350">
        <v>74.11500000000001</v>
      </c>
      <c r="O30" s="351">
        <v>107.11099999999999</v>
      </c>
      <c r="P30" s="352"/>
      <c r="Q30" s="351"/>
      <c r="R30" s="352">
        <f t="shared" si="11"/>
        <v>181.226</v>
      </c>
      <c r="S30" s="353">
        <f t="shared" si="12"/>
        <v>0.0017777903168786214</v>
      </c>
      <c r="T30" s="364">
        <v>32.059</v>
      </c>
      <c r="U30" s="351">
        <v>105.506</v>
      </c>
      <c r="V30" s="352">
        <v>0</v>
      </c>
      <c r="W30" s="351">
        <v>7.317</v>
      </c>
      <c r="X30" s="352">
        <f t="shared" si="13"/>
        <v>144.882</v>
      </c>
      <c r="Y30" s="355">
        <f t="shared" si="14"/>
        <v>0.25085241782968204</v>
      </c>
    </row>
    <row r="31" spans="1:25" ht="19.5" customHeight="1" thickBot="1">
      <c r="A31" s="349" t="s">
        <v>257</v>
      </c>
      <c r="B31" s="350">
        <v>502.945</v>
      </c>
      <c r="C31" s="351">
        <v>227.04699999999997</v>
      </c>
      <c r="D31" s="352">
        <v>0.15000000000000002</v>
      </c>
      <c r="E31" s="351">
        <v>93.122</v>
      </c>
      <c r="F31" s="352">
        <f t="shared" si="8"/>
        <v>823.2639999999999</v>
      </c>
      <c r="G31" s="353">
        <f t="shared" si="9"/>
        <v>0.016199743205230915</v>
      </c>
      <c r="H31" s="350">
        <v>598.963</v>
      </c>
      <c r="I31" s="351">
        <v>238.62499999999997</v>
      </c>
      <c r="J31" s="352">
        <v>51.984</v>
      </c>
      <c r="K31" s="351">
        <v>9.071</v>
      </c>
      <c r="L31" s="352">
        <f t="shared" si="10"/>
        <v>898.643</v>
      </c>
      <c r="M31" s="354">
        <f t="shared" si="15"/>
        <v>-0.08388091822892974</v>
      </c>
      <c r="N31" s="350">
        <v>1012.8230000000001</v>
      </c>
      <c r="O31" s="351">
        <v>475.485</v>
      </c>
      <c r="P31" s="352">
        <v>0.17</v>
      </c>
      <c r="Q31" s="351">
        <v>317.17400000000004</v>
      </c>
      <c r="R31" s="352">
        <f t="shared" si="11"/>
        <v>1805.652</v>
      </c>
      <c r="S31" s="353">
        <f t="shared" si="12"/>
        <v>0.0177130800285418</v>
      </c>
      <c r="T31" s="364">
        <v>1135.475</v>
      </c>
      <c r="U31" s="351">
        <v>468.61299999999994</v>
      </c>
      <c r="V31" s="352">
        <v>111.92</v>
      </c>
      <c r="W31" s="351">
        <v>12.243</v>
      </c>
      <c r="X31" s="352">
        <f t="shared" si="13"/>
        <v>1728.2509999999997</v>
      </c>
      <c r="Y31" s="355">
        <f t="shared" si="14"/>
        <v>0.044785740034289256</v>
      </c>
    </row>
    <row r="32" spans="1:25" s="145" customFormat="1" ht="19.5" customHeight="1">
      <c r="A32" s="152" t="s">
        <v>54</v>
      </c>
      <c r="B32" s="149">
        <f>SUM(B33:B41)</f>
        <v>2578.563</v>
      </c>
      <c r="C32" s="148">
        <f>SUM(C33:C41)</f>
        <v>2396.328</v>
      </c>
      <c r="D32" s="147">
        <f>SUM(D33:D41)</f>
        <v>672.072</v>
      </c>
      <c r="E32" s="148">
        <f>SUM(E33:E41)</f>
        <v>392.766</v>
      </c>
      <c r="F32" s="147">
        <f t="shared" si="8"/>
        <v>6039.728999999999</v>
      </c>
      <c r="G32" s="150">
        <f t="shared" si="9"/>
        <v>0.11884651682714913</v>
      </c>
      <c r="H32" s="149">
        <f>SUM(H33:H41)</f>
        <v>1552.4019999999998</v>
      </c>
      <c r="I32" s="194">
        <f>SUM(I33:I41)</f>
        <v>978.136</v>
      </c>
      <c r="J32" s="147">
        <f>SUM(J33:J41)</f>
        <v>97.468</v>
      </c>
      <c r="K32" s="148">
        <f>SUM(K33:K41)</f>
        <v>12.109</v>
      </c>
      <c r="L32" s="147">
        <f t="shared" si="10"/>
        <v>2640.1149999999993</v>
      </c>
      <c r="M32" s="151">
        <f t="shared" si="15"/>
        <v>1.2876764837895323</v>
      </c>
      <c r="N32" s="149">
        <f>SUM(N33:N41)</f>
        <v>4779.521</v>
      </c>
      <c r="O32" s="148">
        <f>SUM(O33:O41)</f>
        <v>4721.981</v>
      </c>
      <c r="P32" s="147">
        <f>SUM(P33:P41)</f>
        <v>1149.387</v>
      </c>
      <c r="Q32" s="148">
        <f>SUM(Q33:Q41)</f>
        <v>651.763</v>
      </c>
      <c r="R32" s="147">
        <f t="shared" si="11"/>
        <v>11302.652000000002</v>
      </c>
      <c r="S32" s="150">
        <f t="shared" si="12"/>
        <v>0.11087672453538006</v>
      </c>
      <c r="T32" s="149">
        <f>SUM(T33:T41)</f>
        <v>2984.2470000000008</v>
      </c>
      <c r="U32" s="148">
        <f>SUM(U33:U41)</f>
        <v>2557.3219999999997</v>
      </c>
      <c r="V32" s="147">
        <f>SUM(V33:V41)</f>
        <v>97.468</v>
      </c>
      <c r="W32" s="148">
        <f>SUM(W33:W41)</f>
        <v>12.109</v>
      </c>
      <c r="X32" s="147">
        <f t="shared" si="13"/>
        <v>5651.146000000001</v>
      </c>
      <c r="Y32" s="146">
        <f t="shared" si="14"/>
        <v>1.0000637038929803</v>
      </c>
    </row>
    <row r="33" spans="1:25" ht="19.5" customHeight="1">
      <c r="A33" s="342" t="s">
        <v>325</v>
      </c>
      <c r="B33" s="343">
        <v>668.626</v>
      </c>
      <c r="C33" s="344">
        <v>331.707</v>
      </c>
      <c r="D33" s="345">
        <v>672.072</v>
      </c>
      <c r="E33" s="344">
        <v>17.824</v>
      </c>
      <c r="F33" s="345">
        <f t="shared" si="8"/>
        <v>1690.229</v>
      </c>
      <c r="G33" s="346">
        <f t="shared" si="9"/>
        <v>0.03325941102493762</v>
      </c>
      <c r="H33" s="343">
        <v>109.75</v>
      </c>
      <c r="I33" s="366">
        <v>108.89</v>
      </c>
      <c r="J33" s="345"/>
      <c r="K33" s="344"/>
      <c r="L33" s="345">
        <f t="shared" si="10"/>
        <v>218.64</v>
      </c>
      <c r="M33" s="347">
        <f t="shared" si="15"/>
        <v>6.730648554701793</v>
      </c>
      <c r="N33" s="343">
        <v>1304.281</v>
      </c>
      <c r="O33" s="344">
        <v>722.917</v>
      </c>
      <c r="P33" s="345">
        <v>1149.387</v>
      </c>
      <c r="Q33" s="344">
        <v>40.074</v>
      </c>
      <c r="R33" s="345">
        <f t="shared" si="11"/>
        <v>3216.659</v>
      </c>
      <c r="S33" s="346">
        <f t="shared" si="12"/>
        <v>0.03155477262037715</v>
      </c>
      <c r="T33" s="343">
        <v>253.32799999999997</v>
      </c>
      <c r="U33" s="344">
        <v>211.801</v>
      </c>
      <c r="V33" s="345"/>
      <c r="W33" s="344"/>
      <c r="X33" s="345">
        <f t="shared" si="13"/>
        <v>465.12899999999996</v>
      </c>
      <c r="Y33" s="348" t="str">
        <f t="shared" si="14"/>
        <v>  *  </v>
      </c>
    </row>
    <row r="34" spans="1:25" ht="19.5" customHeight="1">
      <c r="A34" s="349" t="s">
        <v>319</v>
      </c>
      <c r="B34" s="350">
        <v>653.649</v>
      </c>
      <c r="C34" s="351">
        <v>827.173</v>
      </c>
      <c r="D34" s="352">
        <v>0</v>
      </c>
      <c r="E34" s="351">
        <v>0</v>
      </c>
      <c r="F34" s="352">
        <f t="shared" si="8"/>
        <v>1480.8220000000001</v>
      </c>
      <c r="G34" s="353">
        <f t="shared" si="9"/>
        <v>0.029138813470109777</v>
      </c>
      <c r="H34" s="350">
        <v>514.2620000000001</v>
      </c>
      <c r="I34" s="369">
        <v>290.334</v>
      </c>
      <c r="J34" s="352"/>
      <c r="K34" s="351"/>
      <c r="L34" s="352">
        <f t="shared" si="10"/>
        <v>804.596</v>
      </c>
      <c r="M34" s="354">
        <f t="shared" si="15"/>
        <v>0.840454091245793</v>
      </c>
      <c r="N34" s="350">
        <v>1218.1309999999999</v>
      </c>
      <c r="O34" s="351">
        <v>1602.857</v>
      </c>
      <c r="P34" s="352">
        <v>0</v>
      </c>
      <c r="Q34" s="351">
        <v>0</v>
      </c>
      <c r="R34" s="352">
        <f t="shared" si="11"/>
        <v>2820.988</v>
      </c>
      <c r="S34" s="353">
        <f t="shared" si="12"/>
        <v>0.027673320331689646</v>
      </c>
      <c r="T34" s="350">
        <v>1037.7880000000002</v>
      </c>
      <c r="U34" s="351">
        <v>901.5509999999999</v>
      </c>
      <c r="V34" s="352"/>
      <c r="W34" s="351"/>
      <c r="X34" s="352">
        <f t="shared" si="13"/>
        <v>1939.3390000000002</v>
      </c>
      <c r="Y34" s="355">
        <f t="shared" si="14"/>
        <v>0.4546131439629686</v>
      </c>
    </row>
    <row r="35" spans="1:25" ht="19.5" customHeight="1">
      <c r="A35" s="349" t="s">
        <v>395</v>
      </c>
      <c r="B35" s="350">
        <v>818.761</v>
      </c>
      <c r="C35" s="351">
        <v>84.216</v>
      </c>
      <c r="D35" s="352">
        <v>0</v>
      </c>
      <c r="E35" s="351">
        <v>0</v>
      </c>
      <c r="F35" s="352">
        <f t="shared" si="8"/>
        <v>902.977</v>
      </c>
      <c r="G35" s="353">
        <f t="shared" si="9"/>
        <v>0.017768292455676182</v>
      </c>
      <c r="H35" s="350">
        <v>553.644</v>
      </c>
      <c r="I35" s="369">
        <v>86.792</v>
      </c>
      <c r="J35" s="352">
        <v>96.968</v>
      </c>
      <c r="K35" s="351">
        <v>11.984</v>
      </c>
      <c r="L35" s="352">
        <f t="shared" si="10"/>
        <v>749.388</v>
      </c>
      <c r="M35" s="354">
        <f t="shared" si="15"/>
        <v>0.20495257463423489</v>
      </c>
      <c r="N35" s="350">
        <v>1413.117</v>
      </c>
      <c r="O35" s="351">
        <v>179.035</v>
      </c>
      <c r="P35" s="352"/>
      <c r="Q35" s="351"/>
      <c r="R35" s="352">
        <f t="shared" si="11"/>
        <v>1592.152</v>
      </c>
      <c r="S35" s="353">
        <f t="shared" si="12"/>
        <v>0.01561868831513652</v>
      </c>
      <c r="T35" s="350">
        <v>1083.871</v>
      </c>
      <c r="U35" s="351">
        <v>155.594</v>
      </c>
      <c r="V35" s="352">
        <v>96.968</v>
      </c>
      <c r="W35" s="351">
        <v>11.984</v>
      </c>
      <c r="X35" s="352">
        <f t="shared" si="13"/>
        <v>1348.4170000000001</v>
      </c>
      <c r="Y35" s="355">
        <f t="shared" si="14"/>
        <v>0.1807563980578708</v>
      </c>
    </row>
    <row r="36" spans="1:25" ht="19.5" customHeight="1">
      <c r="A36" s="349" t="s">
        <v>323</v>
      </c>
      <c r="B36" s="350">
        <v>51.638999999999996</v>
      </c>
      <c r="C36" s="351">
        <v>262.72400000000005</v>
      </c>
      <c r="D36" s="352">
        <v>0</v>
      </c>
      <c r="E36" s="351">
        <v>0</v>
      </c>
      <c r="F36" s="352">
        <f t="shared" si="8"/>
        <v>314.36300000000006</v>
      </c>
      <c r="G36" s="353">
        <f t="shared" si="9"/>
        <v>0.006185864890516295</v>
      </c>
      <c r="H36" s="350">
        <v>223.281</v>
      </c>
      <c r="I36" s="369">
        <v>193.36399999999998</v>
      </c>
      <c r="J36" s="352"/>
      <c r="K36" s="351"/>
      <c r="L36" s="352">
        <f t="shared" si="10"/>
        <v>416.645</v>
      </c>
      <c r="M36" s="354">
        <f t="shared" si="15"/>
        <v>-0.24548956545740364</v>
      </c>
      <c r="N36" s="350">
        <v>101.91499999999999</v>
      </c>
      <c r="O36" s="351">
        <v>516.164</v>
      </c>
      <c r="P36" s="352"/>
      <c r="Q36" s="351"/>
      <c r="R36" s="352">
        <f t="shared" si="11"/>
        <v>618.079</v>
      </c>
      <c r="S36" s="353">
        <f t="shared" si="12"/>
        <v>0.006063229676017907</v>
      </c>
      <c r="T36" s="350">
        <v>319.94899999999996</v>
      </c>
      <c r="U36" s="351">
        <v>401.39799999999997</v>
      </c>
      <c r="V36" s="352"/>
      <c r="W36" s="351"/>
      <c r="X36" s="352">
        <f t="shared" si="13"/>
        <v>721.347</v>
      </c>
      <c r="Y36" s="355">
        <f t="shared" si="14"/>
        <v>-0.14315994937249343</v>
      </c>
    </row>
    <row r="37" spans="1:25" ht="19.5" customHeight="1">
      <c r="A37" s="349" t="s">
        <v>321</v>
      </c>
      <c r="B37" s="350">
        <v>23.879</v>
      </c>
      <c r="C37" s="351">
        <v>220.137</v>
      </c>
      <c r="D37" s="352">
        <v>0</v>
      </c>
      <c r="E37" s="351">
        <v>0</v>
      </c>
      <c r="F37" s="352">
        <f>SUM(B37:E37)</f>
        <v>244.016</v>
      </c>
      <c r="G37" s="353">
        <f>F37/$F$9</f>
        <v>0.004801614716503608</v>
      </c>
      <c r="H37" s="350">
        <v>17.715</v>
      </c>
      <c r="I37" s="369">
        <v>0</v>
      </c>
      <c r="J37" s="352"/>
      <c r="K37" s="351"/>
      <c r="L37" s="352">
        <f>SUM(H37:K37)</f>
        <v>17.715</v>
      </c>
      <c r="M37" s="354">
        <f>IF(ISERROR(F37/L37-1),"         /0",(F37/L37-1))</f>
        <v>12.774541349139147</v>
      </c>
      <c r="N37" s="350">
        <v>42.382000000000005</v>
      </c>
      <c r="O37" s="351">
        <v>444.472</v>
      </c>
      <c r="P37" s="352"/>
      <c r="Q37" s="351"/>
      <c r="R37" s="352">
        <f>SUM(N37:Q37)</f>
        <v>486.854</v>
      </c>
      <c r="S37" s="353">
        <f>R37/$R$9</f>
        <v>0.004775939031560727</v>
      </c>
      <c r="T37" s="350">
        <v>39.291</v>
      </c>
      <c r="U37" s="351">
        <v>193.476</v>
      </c>
      <c r="V37" s="352"/>
      <c r="W37" s="351"/>
      <c r="X37" s="352">
        <f>SUM(T37:W37)</f>
        <v>232.767</v>
      </c>
      <c r="Y37" s="355">
        <f>IF(ISERROR(R37/X37-1),"         /0",IF(R37/X37&gt;5,"  *  ",(R37/X37-1)))</f>
        <v>1.0915937396624091</v>
      </c>
    </row>
    <row r="38" spans="1:25" ht="19.5" customHeight="1">
      <c r="A38" s="349" t="s">
        <v>322</v>
      </c>
      <c r="B38" s="350">
        <v>7.069</v>
      </c>
      <c r="C38" s="351">
        <v>206.308</v>
      </c>
      <c r="D38" s="352">
        <v>0</v>
      </c>
      <c r="E38" s="351">
        <v>0</v>
      </c>
      <c r="F38" s="352">
        <f>SUM(B38:E38)</f>
        <v>213.37699999999998</v>
      </c>
      <c r="G38" s="353">
        <f>F38/$F$9</f>
        <v>0.004198717065124379</v>
      </c>
      <c r="H38" s="350">
        <v>11.917</v>
      </c>
      <c r="I38" s="369">
        <v>214.728</v>
      </c>
      <c r="J38" s="352"/>
      <c r="K38" s="351"/>
      <c r="L38" s="352">
        <f>SUM(H38:K38)</f>
        <v>226.645</v>
      </c>
      <c r="M38" s="354">
        <f>IF(ISERROR(F38/L38-1),"         /0",(F38/L38-1))</f>
        <v>-0.05854088993800888</v>
      </c>
      <c r="N38" s="350">
        <v>15.71</v>
      </c>
      <c r="O38" s="351">
        <v>433.259</v>
      </c>
      <c r="P38" s="352"/>
      <c r="Q38" s="351"/>
      <c r="R38" s="352">
        <f>SUM(N38:Q38)</f>
        <v>448.969</v>
      </c>
      <c r="S38" s="353">
        <f>R38/$R$9</f>
        <v>0.0044042948626503795</v>
      </c>
      <c r="T38" s="350">
        <v>19.291000000000004</v>
      </c>
      <c r="U38" s="351">
        <v>410.62300000000005</v>
      </c>
      <c r="V38" s="352"/>
      <c r="W38" s="351"/>
      <c r="X38" s="352">
        <f>SUM(T38:W38)</f>
        <v>429.91400000000004</v>
      </c>
      <c r="Y38" s="355">
        <f>IF(ISERROR(R38/X38-1),"         /0",IF(R38/X38&gt;5,"  *  ",(R38/X38-1)))</f>
        <v>0.04432281805198235</v>
      </c>
    </row>
    <row r="39" spans="1:25" ht="19.5" customHeight="1">
      <c r="A39" s="349" t="s">
        <v>320</v>
      </c>
      <c r="B39" s="350">
        <v>22.04</v>
      </c>
      <c r="C39" s="351">
        <v>103.73899999999999</v>
      </c>
      <c r="D39" s="352">
        <v>0</v>
      </c>
      <c r="E39" s="351">
        <v>0</v>
      </c>
      <c r="F39" s="352">
        <f t="shared" si="8"/>
        <v>125.779</v>
      </c>
      <c r="G39" s="353">
        <f t="shared" si="9"/>
        <v>0.0024750110543042565</v>
      </c>
      <c r="H39" s="350">
        <v>15.937999999999999</v>
      </c>
      <c r="I39" s="369">
        <v>14.056</v>
      </c>
      <c r="J39" s="352"/>
      <c r="K39" s="351"/>
      <c r="L39" s="352">
        <f t="shared" si="10"/>
        <v>29.994</v>
      </c>
      <c r="M39" s="354">
        <f t="shared" si="15"/>
        <v>3.1934720277388813</v>
      </c>
      <c r="N39" s="350">
        <v>33.831</v>
      </c>
      <c r="O39" s="351">
        <v>191.929</v>
      </c>
      <c r="P39" s="352">
        <v>0</v>
      </c>
      <c r="Q39" s="351"/>
      <c r="R39" s="352">
        <f t="shared" si="11"/>
        <v>225.76</v>
      </c>
      <c r="S39" s="353">
        <f t="shared" si="12"/>
        <v>0.002214659827720733</v>
      </c>
      <c r="T39" s="350">
        <v>35.251999999999995</v>
      </c>
      <c r="U39" s="351">
        <v>39.936</v>
      </c>
      <c r="V39" s="352"/>
      <c r="W39" s="351"/>
      <c r="X39" s="352">
        <f t="shared" si="13"/>
        <v>75.18799999999999</v>
      </c>
      <c r="Y39" s="355">
        <f t="shared" si="14"/>
        <v>2.002606798957281</v>
      </c>
    </row>
    <row r="40" spans="1:25" ht="19.5" customHeight="1">
      <c r="A40" s="349" t="s">
        <v>324</v>
      </c>
      <c r="B40" s="350">
        <v>25.444000000000003</v>
      </c>
      <c r="C40" s="351">
        <v>95.929</v>
      </c>
      <c r="D40" s="352">
        <v>0</v>
      </c>
      <c r="E40" s="351">
        <v>0</v>
      </c>
      <c r="F40" s="352">
        <f t="shared" si="8"/>
        <v>121.373</v>
      </c>
      <c r="G40" s="353">
        <f t="shared" si="9"/>
        <v>0.0023883121720960614</v>
      </c>
      <c r="H40" s="350">
        <v>18.171</v>
      </c>
      <c r="I40" s="369">
        <v>60.904</v>
      </c>
      <c r="J40" s="352"/>
      <c r="K40" s="351"/>
      <c r="L40" s="352">
        <f t="shared" si="10"/>
        <v>79.075</v>
      </c>
      <c r="M40" s="354" t="s">
        <v>45</v>
      </c>
      <c r="N40" s="350">
        <v>40.408</v>
      </c>
      <c r="O40" s="351">
        <v>181.30400000000003</v>
      </c>
      <c r="P40" s="352"/>
      <c r="Q40" s="351"/>
      <c r="R40" s="352">
        <f t="shared" si="11"/>
        <v>221.71200000000005</v>
      </c>
      <c r="S40" s="353">
        <f t="shared" si="12"/>
        <v>0.002174949768442679</v>
      </c>
      <c r="T40" s="350">
        <v>31.146</v>
      </c>
      <c r="U40" s="351">
        <v>160.031</v>
      </c>
      <c r="V40" s="352"/>
      <c r="W40" s="351"/>
      <c r="X40" s="352">
        <f t="shared" si="13"/>
        <v>191.17700000000002</v>
      </c>
      <c r="Y40" s="355">
        <f t="shared" si="14"/>
        <v>0.15972109615696461</v>
      </c>
    </row>
    <row r="41" spans="1:25" ht="19.5" customHeight="1" thickBot="1">
      <c r="A41" s="349" t="s">
        <v>257</v>
      </c>
      <c r="B41" s="350">
        <v>307.456</v>
      </c>
      <c r="C41" s="351">
        <v>264.395</v>
      </c>
      <c r="D41" s="352">
        <v>0</v>
      </c>
      <c r="E41" s="351">
        <v>374.942</v>
      </c>
      <c r="F41" s="352">
        <f t="shared" si="8"/>
        <v>946.793</v>
      </c>
      <c r="G41" s="353">
        <f t="shared" si="9"/>
        <v>0.018630479977880966</v>
      </c>
      <c r="H41" s="350">
        <v>87.724</v>
      </c>
      <c r="I41" s="369">
        <v>9.068</v>
      </c>
      <c r="J41" s="352">
        <v>0.5</v>
      </c>
      <c r="K41" s="351">
        <v>0.125</v>
      </c>
      <c r="L41" s="352">
        <f t="shared" si="10"/>
        <v>97.417</v>
      </c>
      <c r="M41" s="354" t="s">
        <v>45</v>
      </c>
      <c r="N41" s="350">
        <v>609.7459999999999</v>
      </c>
      <c r="O41" s="351">
        <v>450.04400000000004</v>
      </c>
      <c r="P41" s="352">
        <v>0</v>
      </c>
      <c r="Q41" s="351">
        <v>611.6890000000001</v>
      </c>
      <c r="R41" s="352">
        <f t="shared" si="11"/>
        <v>1671.479</v>
      </c>
      <c r="S41" s="353">
        <f t="shared" si="12"/>
        <v>0.016396870101784297</v>
      </c>
      <c r="T41" s="350">
        <v>164.331</v>
      </c>
      <c r="U41" s="351">
        <v>82.912</v>
      </c>
      <c r="V41" s="352">
        <v>0.5</v>
      </c>
      <c r="W41" s="351">
        <v>0.125</v>
      </c>
      <c r="X41" s="352">
        <f t="shared" si="13"/>
        <v>247.868</v>
      </c>
      <c r="Y41" s="355" t="str">
        <f t="shared" si="14"/>
        <v>  *  </v>
      </c>
    </row>
    <row r="42" spans="1:25" s="145" customFormat="1" ht="19.5" customHeight="1">
      <c r="A42" s="152" t="s">
        <v>53</v>
      </c>
      <c r="B42" s="149">
        <f>SUM(B43:B52)</f>
        <v>2211.055</v>
      </c>
      <c r="C42" s="148">
        <f>SUM(C43:C52)</f>
        <v>1424.65</v>
      </c>
      <c r="D42" s="147">
        <f>SUM(D43:D52)</f>
        <v>457.937</v>
      </c>
      <c r="E42" s="148">
        <f>SUM(E43:E52)</f>
        <v>323.31699999999995</v>
      </c>
      <c r="F42" s="147">
        <f t="shared" si="8"/>
        <v>4416.959</v>
      </c>
      <c r="G42" s="150">
        <f t="shared" si="9"/>
        <v>0.08691452747603871</v>
      </c>
      <c r="H42" s="149">
        <f>SUM(H43:H52)</f>
        <v>2576.0110000000004</v>
      </c>
      <c r="I42" s="148">
        <f>SUM(I43:I52)</f>
        <v>1586.973</v>
      </c>
      <c r="J42" s="147">
        <f>SUM(J43:J52)</f>
        <v>13</v>
      </c>
      <c r="K42" s="148">
        <f>SUM(K43:K52)</f>
        <v>4.35</v>
      </c>
      <c r="L42" s="147">
        <f t="shared" si="10"/>
        <v>4180.334000000001</v>
      </c>
      <c r="M42" s="151">
        <f aca="true" t="shared" si="16" ref="M42:M57">IF(ISERROR(F42/L42-1),"         /0",(F42/L42-1))</f>
        <v>0.056604328745023524</v>
      </c>
      <c r="N42" s="149">
        <f>SUM(N43:N52)</f>
        <v>4347.457</v>
      </c>
      <c r="O42" s="148">
        <f>SUM(O43:O52)</f>
        <v>2751.017</v>
      </c>
      <c r="P42" s="147">
        <f>SUM(P43:P52)</f>
        <v>647.783</v>
      </c>
      <c r="Q42" s="148">
        <f>SUM(Q43:Q52)</f>
        <v>379.875</v>
      </c>
      <c r="R42" s="147">
        <f t="shared" si="11"/>
        <v>8126.1320000000005</v>
      </c>
      <c r="S42" s="150">
        <f t="shared" si="12"/>
        <v>0.07971570736692034</v>
      </c>
      <c r="T42" s="149">
        <f>SUM(T43:T52)</f>
        <v>5118.045999999999</v>
      </c>
      <c r="U42" s="148">
        <f>SUM(U43:U52)</f>
        <v>3245.878</v>
      </c>
      <c r="V42" s="147">
        <f>SUM(V43:V52)</f>
        <v>16.716</v>
      </c>
      <c r="W42" s="148">
        <f>SUM(W43:W52)</f>
        <v>4.35</v>
      </c>
      <c r="X42" s="147">
        <f t="shared" si="13"/>
        <v>8384.99</v>
      </c>
      <c r="Y42" s="146">
        <f t="shared" si="14"/>
        <v>-0.030871593168268485</v>
      </c>
    </row>
    <row r="43" spans="1:25" s="137" customFormat="1" ht="19.5" customHeight="1">
      <c r="A43" s="342" t="s">
        <v>332</v>
      </c>
      <c r="B43" s="343">
        <v>1227.304</v>
      </c>
      <c r="C43" s="344">
        <v>752.471</v>
      </c>
      <c r="D43" s="345">
        <v>181.318</v>
      </c>
      <c r="E43" s="344">
        <v>101.475</v>
      </c>
      <c r="F43" s="345">
        <f t="shared" si="8"/>
        <v>2262.568</v>
      </c>
      <c r="G43" s="346">
        <f t="shared" si="9"/>
        <v>0.044521587952798744</v>
      </c>
      <c r="H43" s="343">
        <v>1497.7640000000001</v>
      </c>
      <c r="I43" s="344">
        <v>1004.676</v>
      </c>
      <c r="J43" s="345">
        <v>0</v>
      </c>
      <c r="K43" s="344">
        <v>0</v>
      </c>
      <c r="L43" s="345">
        <f t="shared" si="10"/>
        <v>2502.44</v>
      </c>
      <c r="M43" s="347">
        <f t="shared" si="16"/>
        <v>-0.09585524528060607</v>
      </c>
      <c r="N43" s="343">
        <v>2504.888</v>
      </c>
      <c r="O43" s="344">
        <v>1567.022</v>
      </c>
      <c r="P43" s="345">
        <v>181.318</v>
      </c>
      <c r="Q43" s="344">
        <v>101.475</v>
      </c>
      <c r="R43" s="345">
        <f t="shared" si="11"/>
        <v>4354.703</v>
      </c>
      <c r="S43" s="346">
        <f t="shared" si="12"/>
        <v>0.04271875352478278</v>
      </c>
      <c r="T43" s="363">
        <v>2927.38</v>
      </c>
      <c r="U43" s="344">
        <v>1954.6340000000002</v>
      </c>
      <c r="V43" s="345">
        <v>1.316</v>
      </c>
      <c r="W43" s="344">
        <v>0</v>
      </c>
      <c r="X43" s="345">
        <f t="shared" si="13"/>
        <v>4883.33</v>
      </c>
      <c r="Y43" s="348">
        <f t="shared" si="14"/>
        <v>-0.10825133669033216</v>
      </c>
    </row>
    <row r="44" spans="1:25" s="137" customFormat="1" ht="19.5" customHeight="1">
      <c r="A44" s="349" t="s">
        <v>333</v>
      </c>
      <c r="B44" s="350">
        <v>492.663</v>
      </c>
      <c r="C44" s="351">
        <v>363.123</v>
      </c>
      <c r="D44" s="352">
        <v>276.499</v>
      </c>
      <c r="E44" s="351">
        <v>188.35</v>
      </c>
      <c r="F44" s="352">
        <f t="shared" si="8"/>
        <v>1320.635</v>
      </c>
      <c r="G44" s="353">
        <f t="shared" si="9"/>
        <v>0.025986740423290862</v>
      </c>
      <c r="H44" s="350">
        <v>450.00300000000004</v>
      </c>
      <c r="I44" s="351">
        <v>293.99699999999996</v>
      </c>
      <c r="J44" s="352"/>
      <c r="K44" s="351"/>
      <c r="L44" s="352">
        <f t="shared" si="10"/>
        <v>744</v>
      </c>
      <c r="M44" s="354">
        <f t="shared" si="16"/>
        <v>0.7750470430107528</v>
      </c>
      <c r="N44" s="350">
        <v>961.722</v>
      </c>
      <c r="O44" s="351">
        <v>729.1600000000001</v>
      </c>
      <c r="P44" s="352">
        <v>466.245</v>
      </c>
      <c r="Q44" s="351">
        <v>244.663</v>
      </c>
      <c r="R44" s="352">
        <f t="shared" si="11"/>
        <v>2401.79</v>
      </c>
      <c r="S44" s="353">
        <f t="shared" si="12"/>
        <v>0.023561072943042962</v>
      </c>
      <c r="T44" s="364">
        <v>959.381</v>
      </c>
      <c r="U44" s="351">
        <v>719.019</v>
      </c>
      <c r="V44" s="352"/>
      <c r="W44" s="351"/>
      <c r="X44" s="352">
        <f t="shared" si="13"/>
        <v>1678.4</v>
      </c>
      <c r="Y44" s="355">
        <f t="shared" si="14"/>
        <v>0.4309997616777883</v>
      </c>
    </row>
    <row r="45" spans="1:25" s="137" customFormat="1" ht="19.5" customHeight="1">
      <c r="A45" s="349" t="s">
        <v>334</v>
      </c>
      <c r="B45" s="350">
        <v>66.574</v>
      </c>
      <c r="C45" s="351">
        <v>113.622</v>
      </c>
      <c r="D45" s="352">
        <v>0</v>
      </c>
      <c r="E45" s="351">
        <v>0</v>
      </c>
      <c r="F45" s="352">
        <f>SUM(B45:E45)</f>
        <v>180.196</v>
      </c>
      <c r="G45" s="353">
        <f>F45/$F$9</f>
        <v>0.0035457993142051516</v>
      </c>
      <c r="H45" s="350">
        <v>126.802</v>
      </c>
      <c r="I45" s="351">
        <v>52.968</v>
      </c>
      <c r="J45" s="352">
        <v>0</v>
      </c>
      <c r="K45" s="351">
        <v>0</v>
      </c>
      <c r="L45" s="352">
        <f>SUM(H45:K45)</f>
        <v>179.77</v>
      </c>
      <c r="M45" s="354">
        <f>IF(ISERROR(F45/L45-1),"         /0",(F45/L45-1))</f>
        <v>0.002369694609779094</v>
      </c>
      <c r="N45" s="350">
        <v>134.149</v>
      </c>
      <c r="O45" s="351">
        <v>133.697</v>
      </c>
      <c r="P45" s="352">
        <v>0</v>
      </c>
      <c r="Q45" s="351">
        <v>0</v>
      </c>
      <c r="R45" s="352">
        <f>SUM(N45:Q45)</f>
        <v>267.846</v>
      </c>
      <c r="S45" s="353">
        <f>R45/$R$9</f>
        <v>0.0026275149548887645</v>
      </c>
      <c r="T45" s="364">
        <v>213.79500000000002</v>
      </c>
      <c r="U45" s="351">
        <v>149.833</v>
      </c>
      <c r="V45" s="352">
        <v>0</v>
      </c>
      <c r="W45" s="351">
        <v>0</v>
      </c>
      <c r="X45" s="352">
        <f>SUM(T45:W45)</f>
        <v>363.62800000000004</v>
      </c>
      <c r="Y45" s="355">
        <f>IF(ISERROR(R45/X45-1),"         /0",IF(R45/X45&gt;5,"  *  ",(R45/X45-1)))</f>
        <v>-0.26340655835084215</v>
      </c>
    </row>
    <row r="46" spans="1:25" s="137" customFormat="1" ht="19.5" customHeight="1">
      <c r="A46" s="349" t="s">
        <v>341</v>
      </c>
      <c r="B46" s="350">
        <v>75.323</v>
      </c>
      <c r="C46" s="351">
        <v>14.177</v>
      </c>
      <c r="D46" s="352">
        <v>0</v>
      </c>
      <c r="E46" s="351">
        <v>0</v>
      </c>
      <c r="F46" s="352">
        <f>SUM(B46:E46)</f>
        <v>89.5</v>
      </c>
      <c r="G46" s="353">
        <f>F46/$F$9</f>
        <v>0.001761132536911813</v>
      </c>
      <c r="H46" s="350">
        <v>90.779</v>
      </c>
      <c r="I46" s="351">
        <v>26.861</v>
      </c>
      <c r="J46" s="352"/>
      <c r="K46" s="351"/>
      <c r="L46" s="352">
        <f>SUM(H46:K46)</f>
        <v>117.64</v>
      </c>
      <c r="M46" s="354">
        <f>IF(ISERROR(F46/L46-1),"         /0",(F46/L46-1))</f>
        <v>-0.23920435226113568</v>
      </c>
      <c r="N46" s="350">
        <v>148.708</v>
      </c>
      <c r="O46" s="351">
        <v>40.296</v>
      </c>
      <c r="P46" s="352"/>
      <c r="Q46" s="351">
        <v>0</v>
      </c>
      <c r="R46" s="352">
        <f>SUM(N46:Q46)</f>
        <v>189.004</v>
      </c>
      <c r="S46" s="353">
        <f>R46/$R$9</f>
        <v>0.0018540909199084399</v>
      </c>
      <c r="T46" s="364">
        <v>147.442</v>
      </c>
      <c r="U46" s="351">
        <v>42.096000000000004</v>
      </c>
      <c r="V46" s="352"/>
      <c r="W46" s="351"/>
      <c r="X46" s="352">
        <f>SUM(T46:W46)</f>
        <v>189.538</v>
      </c>
      <c r="Y46" s="355">
        <f>IF(ISERROR(R46/X46-1),"         /0",IF(R46/X46&gt;5,"  *  ",(R46/X46-1)))</f>
        <v>-0.002817376990366105</v>
      </c>
    </row>
    <row r="47" spans="1:25" s="137" customFormat="1" ht="19.5" customHeight="1">
      <c r="A47" s="349" t="s">
        <v>336</v>
      </c>
      <c r="B47" s="350">
        <v>58.184000000000005</v>
      </c>
      <c r="C47" s="351">
        <v>26.044</v>
      </c>
      <c r="D47" s="352">
        <v>0</v>
      </c>
      <c r="E47" s="351">
        <v>0</v>
      </c>
      <c r="F47" s="352">
        <f>SUM(B47:E47)</f>
        <v>84.22800000000001</v>
      </c>
      <c r="G47" s="353">
        <f>F47/$F$9</f>
        <v>0.0016573929756313766</v>
      </c>
      <c r="H47" s="350">
        <v>106.29</v>
      </c>
      <c r="I47" s="351">
        <v>20.447</v>
      </c>
      <c r="J47" s="352"/>
      <c r="K47" s="351"/>
      <c r="L47" s="352">
        <f>SUM(H47:K47)</f>
        <v>126.73700000000001</v>
      </c>
      <c r="M47" s="354">
        <f t="shared" si="16"/>
        <v>-0.33541112697949294</v>
      </c>
      <c r="N47" s="350">
        <v>111.28200000000001</v>
      </c>
      <c r="O47" s="351">
        <v>47.187</v>
      </c>
      <c r="P47" s="352">
        <v>0</v>
      </c>
      <c r="Q47" s="351">
        <v>0</v>
      </c>
      <c r="R47" s="352">
        <f>SUM(N47:Q47)</f>
        <v>158.469</v>
      </c>
      <c r="S47" s="353">
        <f>R47/$R$9</f>
        <v>0.0015545487608038485</v>
      </c>
      <c r="T47" s="364">
        <v>176.794</v>
      </c>
      <c r="U47" s="351">
        <v>31.641</v>
      </c>
      <c r="V47" s="352">
        <v>2</v>
      </c>
      <c r="W47" s="351">
        <v>0</v>
      </c>
      <c r="X47" s="352">
        <f>SUM(T47:W47)</f>
        <v>210.435</v>
      </c>
      <c r="Y47" s="355">
        <f>IF(ISERROR(R47/X47-1),"         /0",IF(R47/X47&gt;5,"  *  ",(R47/X47-1)))</f>
        <v>-0.2469456126594911</v>
      </c>
    </row>
    <row r="48" spans="1:25" s="137" customFormat="1" ht="19.5" customHeight="1">
      <c r="A48" s="349" t="s">
        <v>337</v>
      </c>
      <c r="B48" s="350">
        <v>53.186</v>
      </c>
      <c r="C48" s="351">
        <v>15.387</v>
      </c>
      <c r="D48" s="352">
        <v>0</v>
      </c>
      <c r="E48" s="351">
        <v>0</v>
      </c>
      <c r="F48" s="352">
        <f>SUM(B48:E48)</f>
        <v>68.57300000000001</v>
      </c>
      <c r="G48" s="353">
        <f>F48/$F$9</f>
        <v>0.0013493423626106567</v>
      </c>
      <c r="H48" s="350">
        <v>73.554</v>
      </c>
      <c r="I48" s="351">
        <v>68.31</v>
      </c>
      <c r="J48" s="352">
        <v>0</v>
      </c>
      <c r="K48" s="351">
        <v>0</v>
      </c>
      <c r="L48" s="352">
        <f>SUM(H48:K48)</f>
        <v>141.864</v>
      </c>
      <c r="M48" s="354">
        <f>IF(ISERROR(F48/L48-1),"         /0",(F48/L48-1))</f>
        <v>-0.5166286020413917</v>
      </c>
      <c r="N48" s="350">
        <v>106.212</v>
      </c>
      <c r="O48" s="351">
        <v>21.917</v>
      </c>
      <c r="P48" s="352"/>
      <c r="Q48" s="351"/>
      <c r="R48" s="352">
        <f>SUM(N48:Q48)</f>
        <v>128.12900000000002</v>
      </c>
      <c r="S48" s="353">
        <f>R48/$R$9</f>
        <v>0.0012569195121634915</v>
      </c>
      <c r="T48" s="364">
        <v>117.495</v>
      </c>
      <c r="U48" s="351">
        <v>80.709</v>
      </c>
      <c r="V48" s="352">
        <v>0</v>
      </c>
      <c r="W48" s="351">
        <v>0</v>
      </c>
      <c r="X48" s="352">
        <f>SUM(T48:W48)</f>
        <v>198.204</v>
      </c>
      <c r="Y48" s="355">
        <f>IF(ISERROR(R48/X48-1),"         /0",IF(R48/X48&gt;5,"  *  ",(R48/X48-1)))</f>
        <v>-0.35354987790357406</v>
      </c>
    </row>
    <row r="49" spans="1:25" s="137" customFormat="1" ht="19.5" customHeight="1">
      <c r="A49" s="349" t="s">
        <v>340</v>
      </c>
      <c r="B49" s="350">
        <v>37.757999999999996</v>
      </c>
      <c r="C49" s="351">
        <v>14.933</v>
      </c>
      <c r="D49" s="352">
        <v>0</v>
      </c>
      <c r="E49" s="351">
        <v>0</v>
      </c>
      <c r="F49" s="352">
        <f>SUM(B49:E49)</f>
        <v>52.690999999999995</v>
      </c>
      <c r="G49" s="353">
        <f>F49/$F$9</f>
        <v>0.0010368249665074897</v>
      </c>
      <c r="H49" s="350">
        <v>22.789</v>
      </c>
      <c r="I49" s="351">
        <v>10.218</v>
      </c>
      <c r="J49" s="352">
        <v>0</v>
      </c>
      <c r="K49" s="351"/>
      <c r="L49" s="352">
        <f>SUM(H49:K49)</f>
        <v>33.007000000000005</v>
      </c>
      <c r="M49" s="354">
        <f>IF(ISERROR(F49/L49-1),"         /0",(F49/L49-1))</f>
        <v>0.5963583482291632</v>
      </c>
      <c r="N49" s="350">
        <v>52.099999999999994</v>
      </c>
      <c r="O49" s="351">
        <v>22.817999999999998</v>
      </c>
      <c r="P49" s="352"/>
      <c r="Q49" s="351"/>
      <c r="R49" s="352">
        <f>SUM(N49:Q49)</f>
        <v>74.91799999999999</v>
      </c>
      <c r="S49" s="353">
        <f>R49/$R$9</f>
        <v>0.000734930390561578</v>
      </c>
      <c r="T49" s="364">
        <v>50.05200000000001</v>
      </c>
      <c r="U49" s="351">
        <v>16.085</v>
      </c>
      <c r="V49" s="352">
        <v>0</v>
      </c>
      <c r="W49" s="351"/>
      <c r="X49" s="352">
        <f>SUM(T49:W49)</f>
        <v>66.137</v>
      </c>
      <c r="Y49" s="355">
        <f>IF(ISERROR(R49/X49-1),"         /0",IF(R49/X49&gt;5,"  *  ",(R49/X49-1)))</f>
        <v>0.13276985650997153</v>
      </c>
    </row>
    <row r="50" spans="1:25" s="137" customFormat="1" ht="19.5" customHeight="1">
      <c r="A50" s="349" t="s">
        <v>339</v>
      </c>
      <c r="B50" s="350">
        <v>11.436</v>
      </c>
      <c r="C50" s="351">
        <v>15.651</v>
      </c>
      <c r="D50" s="352">
        <v>0</v>
      </c>
      <c r="E50" s="351">
        <v>20.323</v>
      </c>
      <c r="F50" s="352">
        <f t="shared" si="8"/>
        <v>47.41</v>
      </c>
      <c r="G50" s="353">
        <f t="shared" si="9"/>
        <v>0.0009329083081004363</v>
      </c>
      <c r="H50" s="350">
        <v>0</v>
      </c>
      <c r="I50" s="351">
        <v>8.499</v>
      </c>
      <c r="J50" s="352"/>
      <c r="K50" s="351"/>
      <c r="L50" s="352">
        <f t="shared" si="10"/>
        <v>8.499</v>
      </c>
      <c r="M50" s="354">
        <f t="shared" si="16"/>
        <v>4.578303329803505</v>
      </c>
      <c r="N50" s="350">
        <v>11.436</v>
      </c>
      <c r="O50" s="351">
        <v>21.201</v>
      </c>
      <c r="P50" s="352"/>
      <c r="Q50" s="351">
        <v>20.323</v>
      </c>
      <c r="R50" s="352">
        <f t="shared" si="11"/>
        <v>52.96</v>
      </c>
      <c r="S50" s="353">
        <f t="shared" si="12"/>
        <v>0.0005195268624915397</v>
      </c>
      <c r="T50" s="364">
        <v>0</v>
      </c>
      <c r="U50" s="351">
        <v>12.374</v>
      </c>
      <c r="V50" s="352"/>
      <c r="W50" s="351"/>
      <c r="X50" s="352">
        <f t="shared" si="13"/>
        <v>12.374</v>
      </c>
      <c r="Y50" s="355">
        <f t="shared" si="14"/>
        <v>3.2799418134798772</v>
      </c>
    </row>
    <row r="51" spans="1:25" s="137" customFormat="1" ht="19.5" customHeight="1">
      <c r="A51" s="349" t="s">
        <v>344</v>
      </c>
      <c r="B51" s="350">
        <v>31.382</v>
      </c>
      <c r="C51" s="351">
        <v>10.177</v>
      </c>
      <c r="D51" s="352">
        <v>0</v>
      </c>
      <c r="E51" s="351">
        <v>0</v>
      </c>
      <c r="F51" s="352">
        <f t="shared" si="8"/>
        <v>41.559</v>
      </c>
      <c r="G51" s="353">
        <f t="shared" si="9"/>
        <v>0.0008177754983409837</v>
      </c>
      <c r="H51" s="350">
        <v>49.895</v>
      </c>
      <c r="I51" s="351">
        <v>3.926</v>
      </c>
      <c r="J51" s="352">
        <v>12.6</v>
      </c>
      <c r="K51" s="351">
        <v>4.35</v>
      </c>
      <c r="L51" s="352">
        <f t="shared" si="10"/>
        <v>70.771</v>
      </c>
      <c r="M51" s="354">
        <f t="shared" si="16"/>
        <v>-0.4127679416710235</v>
      </c>
      <c r="N51" s="350">
        <v>83.941</v>
      </c>
      <c r="O51" s="351">
        <v>13.966</v>
      </c>
      <c r="P51" s="352">
        <v>0.02</v>
      </c>
      <c r="Q51" s="351"/>
      <c r="R51" s="352">
        <f t="shared" si="11"/>
        <v>97.92699999999999</v>
      </c>
      <c r="S51" s="353">
        <f t="shared" si="12"/>
        <v>0.0009606440155439768</v>
      </c>
      <c r="T51" s="364">
        <v>92.112</v>
      </c>
      <c r="U51" s="351">
        <v>5.232</v>
      </c>
      <c r="V51" s="352">
        <v>12.6</v>
      </c>
      <c r="W51" s="351">
        <v>4.35</v>
      </c>
      <c r="X51" s="352">
        <f t="shared" si="13"/>
        <v>114.29399999999998</v>
      </c>
      <c r="Y51" s="355">
        <f t="shared" si="14"/>
        <v>-0.14320086793707454</v>
      </c>
    </row>
    <row r="52" spans="1:25" s="137" customFormat="1" ht="19.5" customHeight="1" thickBot="1">
      <c r="A52" s="356" t="s">
        <v>257</v>
      </c>
      <c r="B52" s="357">
        <v>157.245</v>
      </c>
      <c r="C52" s="358">
        <v>99.06500000000001</v>
      </c>
      <c r="D52" s="359">
        <v>0.12</v>
      </c>
      <c r="E52" s="358">
        <v>13.169</v>
      </c>
      <c r="F52" s="359">
        <f t="shared" si="8"/>
        <v>269.599</v>
      </c>
      <c r="G52" s="360">
        <f t="shared" si="9"/>
        <v>0.005305023137641206</v>
      </c>
      <c r="H52" s="357">
        <v>158.135</v>
      </c>
      <c r="I52" s="358">
        <v>97.071</v>
      </c>
      <c r="J52" s="359">
        <v>0.4</v>
      </c>
      <c r="K52" s="358">
        <v>0</v>
      </c>
      <c r="L52" s="359">
        <f t="shared" si="10"/>
        <v>255.606</v>
      </c>
      <c r="M52" s="361">
        <f t="shared" si="16"/>
        <v>0.05474441132054797</v>
      </c>
      <c r="N52" s="357">
        <v>233.019</v>
      </c>
      <c r="O52" s="358">
        <v>153.753</v>
      </c>
      <c r="P52" s="359">
        <v>0.2</v>
      </c>
      <c r="Q52" s="358">
        <v>13.414</v>
      </c>
      <c r="R52" s="359">
        <f t="shared" si="11"/>
        <v>400.38599999999997</v>
      </c>
      <c r="S52" s="360">
        <f t="shared" si="12"/>
        <v>0.003927705482732961</v>
      </c>
      <c r="T52" s="365">
        <v>433.59499999999997</v>
      </c>
      <c r="U52" s="358">
        <v>234.255</v>
      </c>
      <c r="V52" s="359">
        <v>0.8</v>
      </c>
      <c r="W52" s="358">
        <v>0</v>
      </c>
      <c r="X52" s="359">
        <f t="shared" si="13"/>
        <v>668.6499999999999</v>
      </c>
      <c r="Y52" s="362">
        <f t="shared" si="14"/>
        <v>-0.4012024227921932</v>
      </c>
    </row>
    <row r="53" spans="1:25" s="145" customFormat="1" ht="19.5" customHeight="1">
      <c r="A53" s="152" t="s">
        <v>52</v>
      </c>
      <c r="B53" s="149">
        <f>SUM(B54:B56)</f>
        <v>345.89900000000006</v>
      </c>
      <c r="C53" s="148">
        <f>SUM(C54:C56)</f>
        <v>21.008</v>
      </c>
      <c r="D53" s="147">
        <f>SUM(D54:D56)</f>
        <v>124.889</v>
      </c>
      <c r="E53" s="148">
        <f>SUM(E54:E56)</f>
        <v>11.394</v>
      </c>
      <c r="F53" s="147">
        <f t="shared" si="8"/>
        <v>503.19000000000005</v>
      </c>
      <c r="G53" s="150">
        <f t="shared" si="9"/>
        <v>0.009901500349146986</v>
      </c>
      <c r="H53" s="149">
        <f>SUM(H54:H56)</f>
        <v>330.35799999999995</v>
      </c>
      <c r="I53" s="148">
        <f>SUM(I54:I56)</f>
        <v>40.82</v>
      </c>
      <c r="J53" s="147">
        <f>SUM(J54:J56)</f>
        <v>0.696</v>
      </c>
      <c r="K53" s="148">
        <f>SUM(K54:K56)</f>
        <v>0.501</v>
      </c>
      <c r="L53" s="147">
        <f t="shared" si="10"/>
        <v>372.37499999999994</v>
      </c>
      <c r="M53" s="151">
        <f t="shared" si="16"/>
        <v>0.35129909365558953</v>
      </c>
      <c r="N53" s="149">
        <f>SUM(N54:N56)</f>
        <v>441.26900000000006</v>
      </c>
      <c r="O53" s="148">
        <f>SUM(O54:O56)</f>
        <v>27.814999999999998</v>
      </c>
      <c r="P53" s="147">
        <f>SUM(P54:P56)</f>
        <v>158.769</v>
      </c>
      <c r="Q53" s="148">
        <f>SUM(Q54:Q56)</f>
        <v>33.891999999999996</v>
      </c>
      <c r="R53" s="147">
        <f t="shared" si="11"/>
        <v>661.7450000000001</v>
      </c>
      <c r="S53" s="150">
        <f t="shared" si="12"/>
        <v>0.006491584282844865</v>
      </c>
      <c r="T53" s="149">
        <f>SUM(T54:T56)</f>
        <v>496.24699999999996</v>
      </c>
      <c r="U53" s="148">
        <f>SUM(U54:U56)</f>
        <v>106.85499999999999</v>
      </c>
      <c r="V53" s="147">
        <f>SUM(V54:V56)</f>
        <v>1.5520000000000003</v>
      </c>
      <c r="W53" s="148">
        <f>SUM(W54:W56)</f>
        <v>0.855</v>
      </c>
      <c r="X53" s="147">
        <f t="shared" si="13"/>
        <v>605.509</v>
      </c>
      <c r="Y53" s="146">
        <f t="shared" si="14"/>
        <v>0.0928739292066676</v>
      </c>
    </row>
    <row r="54" spans="1:25" ht="19.5" customHeight="1">
      <c r="A54" s="342" t="s">
        <v>351</v>
      </c>
      <c r="B54" s="343">
        <v>190.47600000000003</v>
      </c>
      <c r="C54" s="344">
        <v>7.2989999999999995</v>
      </c>
      <c r="D54" s="345">
        <v>29.179</v>
      </c>
      <c r="E54" s="344">
        <v>4.045</v>
      </c>
      <c r="F54" s="345">
        <f t="shared" si="8"/>
        <v>230.99900000000002</v>
      </c>
      <c r="G54" s="346">
        <f t="shared" si="9"/>
        <v>0.004545473239040134</v>
      </c>
      <c r="H54" s="343">
        <v>67.765</v>
      </c>
      <c r="I54" s="344">
        <v>2.596</v>
      </c>
      <c r="J54" s="345"/>
      <c r="K54" s="344">
        <v>0</v>
      </c>
      <c r="L54" s="345">
        <f t="shared" si="10"/>
        <v>70.361</v>
      </c>
      <c r="M54" s="347">
        <f t="shared" si="16"/>
        <v>2.28305453305098</v>
      </c>
      <c r="N54" s="343">
        <v>207.83</v>
      </c>
      <c r="O54" s="344">
        <v>7.2989999999999995</v>
      </c>
      <c r="P54" s="345">
        <v>29.179</v>
      </c>
      <c r="Q54" s="344">
        <v>4.045</v>
      </c>
      <c r="R54" s="345">
        <f t="shared" si="11"/>
        <v>248.353</v>
      </c>
      <c r="S54" s="346">
        <f t="shared" si="12"/>
        <v>0.0024362925770460985</v>
      </c>
      <c r="T54" s="363">
        <v>83.082</v>
      </c>
      <c r="U54" s="344">
        <v>2.596</v>
      </c>
      <c r="V54" s="345"/>
      <c r="W54" s="344">
        <v>0</v>
      </c>
      <c r="X54" s="345">
        <f t="shared" si="13"/>
        <v>85.678</v>
      </c>
      <c r="Y54" s="348">
        <f t="shared" si="14"/>
        <v>1.898678774014333</v>
      </c>
    </row>
    <row r="55" spans="1:25" ht="19.5" customHeight="1">
      <c r="A55" s="489" t="s">
        <v>353</v>
      </c>
      <c r="B55" s="490">
        <v>137.911</v>
      </c>
      <c r="C55" s="491">
        <v>6.325</v>
      </c>
      <c r="D55" s="492">
        <v>30.506</v>
      </c>
      <c r="E55" s="491">
        <v>5.59</v>
      </c>
      <c r="F55" s="492">
        <f>SUM(B55:E55)</f>
        <v>180.332</v>
      </c>
      <c r="G55" s="495">
        <f>F55/$F$9</f>
        <v>0.003548475448562917</v>
      </c>
      <c r="H55" s="490">
        <v>151.07999999999998</v>
      </c>
      <c r="I55" s="491">
        <v>8.104</v>
      </c>
      <c r="J55" s="492">
        <v>0.091</v>
      </c>
      <c r="K55" s="491">
        <v>0.091</v>
      </c>
      <c r="L55" s="492">
        <f t="shared" si="10"/>
        <v>159.36599999999999</v>
      </c>
      <c r="M55" s="725">
        <f>IF(ISERROR(F55/L55-1),"         /0",(F55/L55-1))</f>
        <v>0.13155880175194223</v>
      </c>
      <c r="N55" s="490">
        <v>205.18200000000002</v>
      </c>
      <c r="O55" s="491">
        <v>12.892</v>
      </c>
      <c r="P55" s="492">
        <v>30.506</v>
      </c>
      <c r="Q55" s="491">
        <v>5.59</v>
      </c>
      <c r="R55" s="492">
        <f>SUM(N55:Q55)</f>
        <v>254.17000000000002</v>
      </c>
      <c r="S55" s="495">
        <f>R55/$R$9</f>
        <v>0.002493356167663797</v>
      </c>
      <c r="T55" s="498">
        <v>289.29499999999996</v>
      </c>
      <c r="U55" s="491">
        <v>19.129</v>
      </c>
      <c r="V55" s="492">
        <v>0.091</v>
      </c>
      <c r="W55" s="491">
        <v>0.091</v>
      </c>
      <c r="X55" s="492">
        <f>SUM(T55:W55)</f>
        <v>308.606</v>
      </c>
      <c r="Y55" s="497">
        <f>IF(ISERROR(R55/X55-1),"         /0",IF(R55/X55&gt;5,"  *  ",(R55/X55-1)))</f>
        <v>-0.17639320039143758</v>
      </c>
    </row>
    <row r="56" spans="1:25" ht="19.5" customHeight="1" thickBot="1">
      <c r="A56" s="489" t="s">
        <v>257</v>
      </c>
      <c r="B56" s="490">
        <v>17.512</v>
      </c>
      <c r="C56" s="491">
        <v>7.384</v>
      </c>
      <c r="D56" s="492">
        <v>65.204</v>
      </c>
      <c r="E56" s="491">
        <v>1.759</v>
      </c>
      <c r="F56" s="492">
        <f>SUM(B56:E56)</f>
        <v>91.859</v>
      </c>
      <c r="G56" s="495">
        <f>F56/$F$9</f>
        <v>0.0018075516615439356</v>
      </c>
      <c r="H56" s="490">
        <v>111.513</v>
      </c>
      <c r="I56" s="491">
        <v>30.12</v>
      </c>
      <c r="J56" s="492">
        <v>0.605</v>
      </c>
      <c r="K56" s="491">
        <v>0.41</v>
      </c>
      <c r="L56" s="492">
        <f t="shared" si="10"/>
        <v>142.648</v>
      </c>
      <c r="M56" s="725">
        <f>IF(ISERROR(F56/L56-1),"         /0",(F56/L56-1))</f>
        <v>-0.35604424878021423</v>
      </c>
      <c r="N56" s="490">
        <v>28.256999999999998</v>
      </c>
      <c r="O56" s="491">
        <v>7.6240000000000006</v>
      </c>
      <c r="P56" s="492">
        <v>99.084</v>
      </c>
      <c r="Q56" s="491">
        <v>24.256999999999998</v>
      </c>
      <c r="R56" s="492">
        <f>SUM(N56:Q56)</f>
        <v>159.222</v>
      </c>
      <c r="S56" s="495">
        <f>R56/$R$9</f>
        <v>0.0015619355381349689</v>
      </c>
      <c r="T56" s="498">
        <v>123.87</v>
      </c>
      <c r="U56" s="491">
        <v>85.13</v>
      </c>
      <c r="V56" s="492">
        <v>1.4610000000000003</v>
      </c>
      <c r="W56" s="491">
        <v>0.764</v>
      </c>
      <c r="X56" s="492">
        <f>SUM(T56:W56)</f>
        <v>211.22500000000002</v>
      </c>
      <c r="Y56" s="497">
        <f>IF(ISERROR(R56/X56-1),"         /0",IF(R56/X56&gt;5,"  *  ",(R56/X56-1)))</f>
        <v>-0.24619718309859162</v>
      </c>
    </row>
    <row r="57" spans="1:25" s="137" customFormat="1" ht="19.5" customHeight="1" thickBot="1">
      <c r="A57" s="144" t="s">
        <v>51</v>
      </c>
      <c r="B57" s="141">
        <v>34.693</v>
      </c>
      <c r="C57" s="140">
        <v>0.475</v>
      </c>
      <c r="D57" s="139">
        <v>0</v>
      </c>
      <c r="E57" s="140">
        <v>0</v>
      </c>
      <c r="F57" s="139">
        <f t="shared" si="8"/>
        <v>35.168</v>
      </c>
      <c r="G57" s="142">
        <f t="shared" si="9"/>
        <v>0.0006920168609845211</v>
      </c>
      <c r="H57" s="141">
        <v>46.416</v>
      </c>
      <c r="I57" s="140">
        <v>0.011</v>
      </c>
      <c r="J57" s="139">
        <v>0.12</v>
      </c>
      <c r="K57" s="140">
        <v>0.06</v>
      </c>
      <c r="L57" s="139"/>
      <c r="M57" s="143" t="str">
        <f t="shared" si="16"/>
        <v>         /0</v>
      </c>
      <c r="N57" s="141">
        <v>54.047</v>
      </c>
      <c r="O57" s="140">
        <v>0.576</v>
      </c>
      <c r="P57" s="139"/>
      <c r="Q57" s="140"/>
      <c r="R57" s="139">
        <f t="shared" si="11"/>
        <v>54.623</v>
      </c>
      <c r="S57" s="142">
        <f t="shared" si="12"/>
        <v>0.0005358405553224202</v>
      </c>
      <c r="T57" s="141">
        <v>100.245</v>
      </c>
      <c r="U57" s="140">
        <v>0.011</v>
      </c>
      <c r="V57" s="139">
        <v>0.12</v>
      </c>
      <c r="W57" s="140">
        <v>0.06</v>
      </c>
      <c r="X57" s="139">
        <f t="shared" si="13"/>
        <v>100.436</v>
      </c>
      <c r="Y57" s="138">
        <f t="shared" si="14"/>
        <v>-0.4561412242622168</v>
      </c>
    </row>
    <row r="58" ht="10.5" customHeight="1" thickTop="1">
      <c r="A58" s="105"/>
    </row>
    <row r="59" ht="14.25">
      <c r="A59" s="105" t="s">
        <v>50</v>
      </c>
    </row>
    <row r="60" ht="14.25">
      <c r="A60" s="112" t="s">
        <v>27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58:Y65536 M58:M65536 Y3 M3 M5 Y5 Y7:Y8 M7:M8">
    <cfRule type="cellIs" priority="4" dxfId="93" operator="lessThan" stopIfTrue="1">
      <formula>0</formula>
    </cfRule>
  </conditionalFormatting>
  <conditionalFormatting sqref="Y9:Y57 M9:M57">
    <cfRule type="cellIs" priority="5" dxfId="93" operator="lessThan" stopIfTrue="1">
      <formula>0</formula>
    </cfRule>
    <cfRule type="cellIs" priority="6" dxfId="95" operator="greaterThanOrEqual" stopIfTrue="1">
      <formula>0</formula>
    </cfRule>
  </conditionalFormatting>
  <conditionalFormatting sqref="Y52 M52">
    <cfRule type="cellIs" priority="2" dxfId="93" operator="lessThan" stopIfTrue="1">
      <formula>0</formula>
    </cfRule>
    <cfRule type="cellIs" priority="3" dxfId="95" operator="greaterThanOrEqual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53:K53 M53:W53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48"/>
  <sheetViews>
    <sheetView showGridLines="0" zoomScale="80" zoomScaleNormal="80" zoomScalePageLayoutView="0" workbookViewId="0" topLeftCell="A1">
      <selection activeCell="A38" sqref="A38:Y45"/>
    </sheetView>
  </sheetViews>
  <sheetFormatPr defaultColWidth="8.00390625" defaultRowHeight="15"/>
  <cols>
    <col min="1" max="1" width="20.28125" style="112" customWidth="1"/>
    <col min="2" max="2" width="8.57421875" style="112" customWidth="1"/>
    <col min="3" max="3" width="9.7109375" style="112" bestFit="1" customWidth="1"/>
    <col min="4" max="4" width="8.00390625" style="112" bestFit="1" customWidth="1"/>
    <col min="5" max="5" width="9.7109375" style="112" bestFit="1" customWidth="1"/>
    <col min="6" max="6" width="9.421875" style="112" bestFit="1" customWidth="1"/>
    <col min="7" max="7" width="11.28125" style="112" customWidth="1"/>
    <col min="8" max="8" width="9.28125" style="112" bestFit="1" customWidth="1"/>
    <col min="9" max="9" width="9.7109375" style="112" bestFit="1" customWidth="1"/>
    <col min="10" max="10" width="8.57421875" style="112" customWidth="1"/>
    <col min="11" max="11" width="9.7109375" style="112" bestFit="1" customWidth="1"/>
    <col min="12" max="12" width="9.28125" style="112" bestFit="1" customWidth="1"/>
    <col min="13" max="13" width="11.57421875" style="112" customWidth="1"/>
    <col min="14" max="14" width="9.7109375" style="112" customWidth="1"/>
    <col min="15" max="15" width="10.8515625" style="112" customWidth="1"/>
    <col min="16" max="16" width="9.57421875" style="112" customWidth="1"/>
    <col min="17" max="17" width="10.140625" style="112" customWidth="1"/>
    <col min="18" max="18" width="10.57421875" style="112" customWidth="1"/>
    <col min="19" max="19" width="11.00390625" style="112" customWidth="1"/>
    <col min="20" max="20" width="10.421875" style="112" customWidth="1"/>
    <col min="21" max="23" width="10.28125" style="112" customWidth="1"/>
    <col min="24" max="24" width="10.421875" style="112" customWidth="1"/>
    <col min="25" max="25" width="8.7109375" style="112" bestFit="1" customWidth="1"/>
    <col min="26" max="16384" width="8.00390625" style="112" customWidth="1"/>
  </cols>
  <sheetData>
    <row r="1" spans="24:25" ht="18.75" thickBot="1">
      <c r="X1" s="617" t="s">
        <v>26</v>
      </c>
      <c r="Y1" s="618"/>
    </row>
    <row r="2" ht="5.25" customHeight="1" thickBot="1"/>
    <row r="3" spans="1:25" ht="24.75" customHeight="1" thickTop="1">
      <c r="A3" s="675" t="s">
        <v>67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S3" s="676"/>
      <c r="T3" s="676"/>
      <c r="U3" s="676"/>
      <c r="V3" s="676"/>
      <c r="W3" s="676"/>
      <c r="X3" s="676"/>
      <c r="Y3" s="677"/>
    </row>
    <row r="4" spans="1:25" ht="21" customHeight="1" thickBot="1">
      <c r="A4" s="686" t="s">
        <v>42</v>
      </c>
      <c r="B4" s="687"/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7"/>
      <c r="O4" s="687"/>
      <c r="P4" s="687"/>
      <c r="Q4" s="687"/>
      <c r="R4" s="687"/>
      <c r="S4" s="687"/>
      <c r="T4" s="687"/>
      <c r="U4" s="687"/>
      <c r="V4" s="687"/>
      <c r="W4" s="687"/>
      <c r="X4" s="687"/>
      <c r="Y4" s="688"/>
    </row>
    <row r="5" spans="1:25" s="164" customFormat="1" ht="18" customHeight="1" thickBot="1" thickTop="1">
      <c r="A5" s="622" t="s">
        <v>66</v>
      </c>
      <c r="B5" s="692" t="s">
        <v>34</v>
      </c>
      <c r="C5" s="693"/>
      <c r="D5" s="693"/>
      <c r="E5" s="693"/>
      <c r="F5" s="693"/>
      <c r="G5" s="693"/>
      <c r="H5" s="693"/>
      <c r="I5" s="693"/>
      <c r="J5" s="694"/>
      <c r="K5" s="694"/>
      <c r="L5" s="694"/>
      <c r="M5" s="695"/>
      <c r="N5" s="692" t="s">
        <v>33</v>
      </c>
      <c r="O5" s="693"/>
      <c r="P5" s="693"/>
      <c r="Q5" s="693"/>
      <c r="R5" s="693"/>
      <c r="S5" s="693"/>
      <c r="T5" s="693"/>
      <c r="U5" s="693"/>
      <c r="V5" s="693"/>
      <c r="W5" s="693"/>
      <c r="X5" s="693"/>
      <c r="Y5" s="696"/>
    </row>
    <row r="6" spans="1:25" s="125" customFormat="1" ht="26.25" customHeight="1" thickBot="1">
      <c r="A6" s="623"/>
      <c r="B6" s="681" t="s">
        <v>155</v>
      </c>
      <c r="C6" s="682"/>
      <c r="D6" s="682"/>
      <c r="E6" s="682"/>
      <c r="F6" s="682"/>
      <c r="G6" s="678" t="s">
        <v>32</v>
      </c>
      <c r="H6" s="681" t="s">
        <v>156</v>
      </c>
      <c r="I6" s="682"/>
      <c r="J6" s="682"/>
      <c r="K6" s="682"/>
      <c r="L6" s="682"/>
      <c r="M6" s="689" t="s">
        <v>31</v>
      </c>
      <c r="N6" s="681" t="s">
        <v>157</v>
      </c>
      <c r="O6" s="682"/>
      <c r="P6" s="682"/>
      <c r="Q6" s="682"/>
      <c r="R6" s="682"/>
      <c r="S6" s="678" t="s">
        <v>32</v>
      </c>
      <c r="T6" s="681" t="s">
        <v>158</v>
      </c>
      <c r="U6" s="682"/>
      <c r="V6" s="682"/>
      <c r="W6" s="682"/>
      <c r="X6" s="682"/>
      <c r="Y6" s="683" t="s">
        <v>31</v>
      </c>
    </row>
    <row r="7" spans="1:25" s="125" customFormat="1" ht="26.25" customHeight="1">
      <c r="A7" s="624"/>
      <c r="B7" s="616" t="s">
        <v>20</v>
      </c>
      <c r="C7" s="612"/>
      <c r="D7" s="611" t="s">
        <v>19</v>
      </c>
      <c r="E7" s="612"/>
      <c r="F7" s="703" t="s">
        <v>15</v>
      </c>
      <c r="G7" s="679"/>
      <c r="H7" s="616" t="s">
        <v>20</v>
      </c>
      <c r="I7" s="612"/>
      <c r="J7" s="611" t="s">
        <v>19</v>
      </c>
      <c r="K7" s="612"/>
      <c r="L7" s="703" t="s">
        <v>15</v>
      </c>
      <c r="M7" s="690"/>
      <c r="N7" s="616" t="s">
        <v>20</v>
      </c>
      <c r="O7" s="612"/>
      <c r="P7" s="611" t="s">
        <v>19</v>
      </c>
      <c r="Q7" s="612"/>
      <c r="R7" s="703" t="s">
        <v>15</v>
      </c>
      <c r="S7" s="679"/>
      <c r="T7" s="616" t="s">
        <v>20</v>
      </c>
      <c r="U7" s="612"/>
      <c r="V7" s="611" t="s">
        <v>19</v>
      </c>
      <c r="W7" s="612"/>
      <c r="X7" s="703" t="s">
        <v>15</v>
      </c>
      <c r="Y7" s="684"/>
    </row>
    <row r="8" spans="1:25" s="160" customFormat="1" ht="15.75" customHeight="1" thickBot="1">
      <c r="A8" s="625"/>
      <c r="B8" s="163" t="s">
        <v>29</v>
      </c>
      <c r="C8" s="161" t="s">
        <v>28</v>
      </c>
      <c r="D8" s="162" t="s">
        <v>29</v>
      </c>
      <c r="E8" s="161" t="s">
        <v>28</v>
      </c>
      <c r="F8" s="674"/>
      <c r="G8" s="680"/>
      <c r="H8" s="163" t="s">
        <v>29</v>
      </c>
      <c r="I8" s="161" t="s">
        <v>28</v>
      </c>
      <c r="J8" s="162" t="s">
        <v>29</v>
      </c>
      <c r="K8" s="161" t="s">
        <v>28</v>
      </c>
      <c r="L8" s="674"/>
      <c r="M8" s="691"/>
      <c r="N8" s="163" t="s">
        <v>29</v>
      </c>
      <c r="O8" s="161" t="s">
        <v>28</v>
      </c>
      <c r="P8" s="162" t="s">
        <v>29</v>
      </c>
      <c r="Q8" s="161" t="s">
        <v>28</v>
      </c>
      <c r="R8" s="674"/>
      <c r="S8" s="680"/>
      <c r="T8" s="163" t="s">
        <v>29</v>
      </c>
      <c r="U8" s="161" t="s">
        <v>28</v>
      </c>
      <c r="V8" s="162" t="s">
        <v>29</v>
      </c>
      <c r="W8" s="161" t="s">
        <v>28</v>
      </c>
      <c r="X8" s="674"/>
      <c r="Y8" s="685"/>
    </row>
    <row r="9" spans="1:25" s="114" customFormat="1" ht="18" customHeight="1" thickBot="1" thickTop="1">
      <c r="A9" s="213" t="s">
        <v>22</v>
      </c>
      <c r="B9" s="205">
        <f>B10+B14+B24+B33+B41+B45</f>
        <v>21477.372000000003</v>
      </c>
      <c r="C9" s="204">
        <f>C10+C14+C24+C33+C41+C45</f>
        <v>10834.469</v>
      </c>
      <c r="D9" s="203">
        <f>D10+D14+D24+D33+D41+D45</f>
        <v>13366.740999999998</v>
      </c>
      <c r="E9" s="204">
        <f>E10+E14+E24+E33+E41+E45</f>
        <v>5140.9890000000005</v>
      </c>
      <c r="F9" s="203">
        <f>SUM(B9:E9)</f>
        <v>50819.570999999996</v>
      </c>
      <c r="G9" s="206">
        <f>F9/$F$9</f>
        <v>1</v>
      </c>
      <c r="H9" s="205">
        <f>H10+H14+H24+H33+H41+H45</f>
        <v>25078.524</v>
      </c>
      <c r="I9" s="204">
        <f>I10+I14+I24+I33+I41+I45</f>
        <v>12695.67</v>
      </c>
      <c r="J9" s="203">
        <f>J10+J14+J24+J33+J41+J45</f>
        <v>5917.042</v>
      </c>
      <c r="K9" s="204">
        <f>K10+K14+K24+K33+K41+K45</f>
        <v>1500.3119999999997</v>
      </c>
      <c r="L9" s="203">
        <f>SUM(H9:K9)</f>
        <v>45191.548</v>
      </c>
      <c r="M9" s="301">
        <f>IF(ISERROR(F9/L9-1),"         /0",(F9/L9-1))</f>
        <v>0.124537070515929</v>
      </c>
      <c r="N9" s="205">
        <f>N10+N14+N24+N33+N41+N45</f>
        <v>45434.639</v>
      </c>
      <c r="O9" s="204">
        <f>O10+O14+O24+O33+O41+O45</f>
        <v>24029.468</v>
      </c>
      <c r="P9" s="203">
        <f>P10+P14+P24+P33+P41+P45</f>
        <v>23683.193999999996</v>
      </c>
      <c r="Q9" s="204">
        <f>Q10+Q14+Q24+Q33+Q41+Q45</f>
        <v>8791.605</v>
      </c>
      <c r="R9" s="203">
        <f>SUM(N9:Q9)</f>
        <v>101938.906</v>
      </c>
      <c r="S9" s="206">
        <f>R9/$R$9</f>
        <v>1</v>
      </c>
      <c r="T9" s="205">
        <f>T10+T14+T24+T33+T41+T45</f>
        <v>52001.501</v>
      </c>
      <c r="U9" s="204">
        <f>U10+U14+U24+U33+U41+U45</f>
        <v>26263.798</v>
      </c>
      <c r="V9" s="203">
        <f>V10+V14+V24+V33+V41+V45</f>
        <v>12940.43497</v>
      </c>
      <c r="W9" s="204">
        <f>W10+W14+W24+W33+W41+W45</f>
        <v>2904.526</v>
      </c>
      <c r="X9" s="203">
        <f>SUM(T9:W9)</f>
        <v>94110.25997</v>
      </c>
      <c r="Y9" s="202">
        <f>IF(ISERROR(R9/X9-1),"         /0",(R9/X9-1))</f>
        <v>0.08318589314805402</v>
      </c>
    </row>
    <row r="10" spans="1:25" s="174" customFormat="1" ht="19.5" customHeight="1" thickTop="1">
      <c r="A10" s="183" t="s">
        <v>56</v>
      </c>
      <c r="B10" s="180">
        <f>SUM(B11:B13)</f>
        <v>13111.158000000001</v>
      </c>
      <c r="C10" s="179">
        <f>SUM(C11:C13)</f>
        <v>3454.461</v>
      </c>
      <c r="D10" s="178">
        <f>SUM(D11:D13)</f>
        <v>11594.045999999998</v>
      </c>
      <c r="E10" s="177">
        <f>SUM(E11:E13)</f>
        <v>4056.5200000000004</v>
      </c>
      <c r="F10" s="178">
        <f aca="true" t="shared" si="0" ref="F10:F45">SUM(B10:E10)</f>
        <v>32216.185</v>
      </c>
      <c r="G10" s="181">
        <f aca="true" t="shared" si="1" ref="G10:G45">F10/$F$9</f>
        <v>0.6339326437840257</v>
      </c>
      <c r="H10" s="180">
        <f>SUM(H11:H13)</f>
        <v>16976.654000000002</v>
      </c>
      <c r="I10" s="179">
        <f>SUM(I11:I13)</f>
        <v>5762.650000000001</v>
      </c>
      <c r="J10" s="178">
        <f>SUM(J11:J13)</f>
        <v>5587.915000000001</v>
      </c>
      <c r="K10" s="177">
        <f>SUM(K11:K13)</f>
        <v>1399.714</v>
      </c>
      <c r="L10" s="178">
        <f aca="true" t="shared" si="2" ref="L10:L45">SUM(H10:K10)</f>
        <v>29726.933000000005</v>
      </c>
      <c r="M10" s="182">
        <f aca="true" t="shared" si="3" ref="M10:M23">IF(ISERROR(F10/L10-1),"         /0",(F10/L10-1))</f>
        <v>0.08373726277110372</v>
      </c>
      <c r="N10" s="180">
        <f>SUM(N11:N13)</f>
        <v>29829.059</v>
      </c>
      <c r="O10" s="179">
        <f>SUM(O11:O13)</f>
        <v>9203.053000000002</v>
      </c>
      <c r="P10" s="178">
        <f>SUM(P11:P13)</f>
        <v>20866.640999999996</v>
      </c>
      <c r="Q10" s="177">
        <f>SUM(Q11:Q13)</f>
        <v>7072.919</v>
      </c>
      <c r="R10" s="178">
        <f aca="true" t="shared" si="4" ref="R10:R45">SUM(N10:Q10)</f>
        <v>66971.67199999999</v>
      </c>
      <c r="S10" s="181">
        <f aca="true" t="shared" si="5" ref="S10:S45">R10/$R$9</f>
        <v>0.6569785239798432</v>
      </c>
      <c r="T10" s="180">
        <f>SUM(T11:T13)</f>
        <v>36502.05799999999</v>
      </c>
      <c r="U10" s="179">
        <f>SUM(U11:U13)</f>
        <v>11986.967999999999</v>
      </c>
      <c r="V10" s="178">
        <f>SUM(V11:V13)</f>
        <v>12381.541969999998</v>
      </c>
      <c r="W10" s="177">
        <f>SUM(W11:W13)</f>
        <v>2792.512</v>
      </c>
      <c r="X10" s="178">
        <f aca="true" t="shared" si="6" ref="X10:X42">SUM(T10:W10)</f>
        <v>63663.07996999999</v>
      </c>
      <c r="Y10" s="175">
        <f aca="true" t="shared" si="7" ref="Y10:Y45">IF(ISERROR(R10/X10-1),"         /0",IF(R10/X10&gt;5,"  *  ",(R10/X10-1)))</f>
        <v>0.051970341861548475</v>
      </c>
    </row>
    <row r="11" spans="1:25" ht="19.5" customHeight="1">
      <c r="A11" s="342" t="s">
        <v>356</v>
      </c>
      <c r="B11" s="343">
        <v>13014.856</v>
      </c>
      <c r="C11" s="344">
        <v>3396.47</v>
      </c>
      <c r="D11" s="345">
        <v>11426.282</v>
      </c>
      <c r="E11" s="366">
        <v>3978.7520000000004</v>
      </c>
      <c r="F11" s="345">
        <f t="shared" si="0"/>
        <v>31816.36</v>
      </c>
      <c r="G11" s="346">
        <f t="shared" si="1"/>
        <v>0.626065103934073</v>
      </c>
      <c r="H11" s="343">
        <v>15879.670000000002</v>
      </c>
      <c r="I11" s="344">
        <v>5641.261</v>
      </c>
      <c r="J11" s="345">
        <v>5358.136</v>
      </c>
      <c r="K11" s="366">
        <v>1227.167</v>
      </c>
      <c r="L11" s="345">
        <f t="shared" si="2"/>
        <v>28106.234000000004</v>
      </c>
      <c r="M11" s="347">
        <f t="shared" si="3"/>
        <v>0.13200366865229962</v>
      </c>
      <c r="N11" s="343">
        <v>29635.583000000002</v>
      </c>
      <c r="O11" s="344">
        <v>9074.234000000002</v>
      </c>
      <c r="P11" s="345">
        <v>20526.410999999996</v>
      </c>
      <c r="Q11" s="366">
        <v>6904.303</v>
      </c>
      <c r="R11" s="345">
        <f t="shared" si="4"/>
        <v>66140.531</v>
      </c>
      <c r="S11" s="346">
        <f t="shared" si="5"/>
        <v>0.6488251992816167</v>
      </c>
      <c r="T11" s="343">
        <v>34269.543999999994</v>
      </c>
      <c r="U11" s="344">
        <v>11718.894</v>
      </c>
      <c r="V11" s="345">
        <v>11769.962969999999</v>
      </c>
      <c r="W11" s="366">
        <v>2272.565</v>
      </c>
      <c r="X11" s="345">
        <f t="shared" si="6"/>
        <v>60030.96597</v>
      </c>
      <c r="Y11" s="348">
        <f t="shared" si="7"/>
        <v>0.10177355855065229</v>
      </c>
    </row>
    <row r="12" spans="1:25" ht="19.5" customHeight="1">
      <c r="A12" s="349" t="s">
        <v>357</v>
      </c>
      <c r="B12" s="350">
        <v>33.647000000000006</v>
      </c>
      <c r="C12" s="351">
        <v>51.484</v>
      </c>
      <c r="D12" s="352">
        <v>167.764</v>
      </c>
      <c r="E12" s="369">
        <v>77.768</v>
      </c>
      <c r="F12" s="352">
        <f t="shared" si="0"/>
        <v>330.663</v>
      </c>
      <c r="G12" s="353">
        <f t="shared" si="1"/>
        <v>0.006506607464277887</v>
      </c>
      <c r="H12" s="350">
        <v>87.976</v>
      </c>
      <c r="I12" s="351">
        <v>74.465</v>
      </c>
      <c r="J12" s="352">
        <v>0</v>
      </c>
      <c r="K12" s="369"/>
      <c r="L12" s="352">
        <f t="shared" si="2"/>
        <v>162.441</v>
      </c>
      <c r="M12" s="354">
        <f t="shared" si="3"/>
        <v>1.0355883059079911</v>
      </c>
      <c r="N12" s="350">
        <v>66.424</v>
      </c>
      <c r="O12" s="351">
        <v>122.28300000000003</v>
      </c>
      <c r="P12" s="352">
        <v>340.23</v>
      </c>
      <c r="Q12" s="369">
        <v>168.616</v>
      </c>
      <c r="R12" s="352">
        <f t="shared" si="4"/>
        <v>697.5530000000001</v>
      </c>
      <c r="S12" s="353">
        <f t="shared" si="5"/>
        <v>0.006842853502861803</v>
      </c>
      <c r="T12" s="350">
        <v>257.679</v>
      </c>
      <c r="U12" s="351">
        <v>142.675</v>
      </c>
      <c r="V12" s="352">
        <v>0</v>
      </c>
      <c r="W12" s="369"/>
      <c r="X12" s="352">
        <f t="shared" si="6"/>
        <v>400.354</v>
      </c>
      <c r="Y12" s="355">
        <f t="shared" si="7"/>
        <v>0.7423405286321609</v>
      </c>
    </row>
    <row r="13" spans="1:25" ht="19.5" customHeight="1" thickBot="1">
      <c r="A13" s="356" t="s">
        <v>358</v>
      </c>
      <c r="B13" s="357">
        <v>62.655</v>
      </c>
      <c r="C13" s="358">
        <v>6.507</v>
      </c>
      <c r="D13" s="359">
        <v>0</v>
      </c>
      <c r="E13" s="372">
        <v>0</v>
      </c>
      <c r="F13" s="359">
        <f t="shared" si="0"/>
        <v>69.162</v>
      </c>
      <c r="G13" s="360">
        <f t="shared" si="1"/>
        <v>0.0013609323856748025</v>
      </c>
      <c r="H13" s="357">
        <v>1009.008</v>
      </c>
      <c r="I13" s="358">
        <v>46.924</v>
      </c>
      <c r="J13" s="359">
        <v>229.779</v>
      </c>
      <c r="K13" s="372">
        <v>172.547</v>
      </c>
      <c r="L13" s="359">
        <f t="shared" si="2"/>
        <v>1458.258</v>
      </c>
      <c r="M13" s="361">
        <f t="shared" si="3"/>
        <v>-0.9525721785856823</v>
      </c>
      <c r="N13" s="357">
        <v>127.05199999999998</v>
      </c>
      <c r="O13" s="358">
        <v>6.536</v>
      </c>
      <c r="P13" s="359">
        <v>0</v>
      </c>
      <c r="Q13" s="372"/>
      <c r="R13" s="359">
        <f t="shared" si="4"/>
        <v>133.58799999999997</v>
      </c>
      <c r="S13" s="360">
        <f t="shared" si="5"/>
        <v>0.0013104711953647998</v>
      </c>
      <c r="T13" s="357">
        <v>1974.835</v>
      </c>
      <c r="U13" s="358">
        <v>125.399</v>
      </c>
      <c r="V13" s="359">
        <v>611.579</v>
      </c>
      <c r="W13" s="372">
        <v>519.947</v>
      </c>
      <c r="X13" s="359">
        <f t="shared" si="6"/>
        <v>3231.76</v>
      </c>
      <c r="Y13" s="362">
        <f t="shared" si="7"/>
        <v>-0.9586640097036909</v>
      </c>
    </row>
    <row r="14" spans="1:25" s="174" customFormat="1" ht="19.5" customHeight="1">
      <c r="A14" s="183" t="s">
        <v>55</v>
      </c>
      <c r="B14" s="180">
        <f>SUM(B15:B23)</f>
        <v>3196.0040000000004</v>
      </c>
      <c r="C14" s="179">
        <f>SUM(C15:C23)</f>
        <v>3537.547</v>
      </c>
      <c r="D14" s="178">
        <f>SUM(D15:D23)</f>
        <v>517.7969999999999</v>
      </c>
      <c r="E14" s="177">
        <f>SUM(E15:E23)</f>
        <v>356.992</v>
      </c>
      <c r="F14" s="178">
        <f t="shared" si="0"/>
        <v>7608.34</v>
      </c>
      <c r="G14" s="181">
        <f t="shared" si="1"/>
        <v>0.14971279470265503</v>
      </c>
      <c r="H14" s="180">
        <f>SUM(H15:H23)</f>
        <v>3596.683</v>
      </c>
      <c r="I14" s="179">
        <f>SUM(I15:I23)</f>
        <v>4327.08</v>
      </c>
      <c r="J14" s="178">
        <f>SUM(J15:J23)</f>
        <v>217.84300000000002</v>
      </c>
      <c r="K14" s="177">
        <f>SUM(K15:K23)</f>
        <v>83.57800000000002</v>
      </c>
      <c r="L14" s="178">
        <f t="shared" si="2"/>
        <v>8225.184</v>
      </c>
      <c r="M14" s="182">
        <f t="shared" si="3"/>
        <v>-0.07499455331333615</v>
      </c>
      <c r="N14" s="180">
        <f>SUM(N15:N23)</f>
        <v>5983.285999999999</v>
      </c>
      <c r="O14" s="179">
        <f>SUM(O15:O23)</f>
        <v>7325.025999999999</v>
      </c>
      <c r="P14" s="178">
        <f>SUM(P15:P23)</f>
        <v>860.6139999999998</v>
      </c>
      <c r="Q14" s="177">
        <f>SUM(Q15:Q23)</f>
        <v>653.1560000000001</v>
      </c>
      <c r="R14" s="178">
        <f t="shared" si="4"/>
        <v>14822.081999999999</v>
      </c>
      <c r="S14" s="181">
        <f t="shared" si="5"/>
        <v>0.14540161927968895</v>
      </c>
      <c r="T14" s="180">
        <f>SUM(T15:T23)</f>
        <v>6800.657999999999</v>
      </c>
      <c r="U14" s="179">
        <f>SUM(U15:U23)</f>
        <v>8366.764000000001</v>
      </c>
      <c r="V14" s="178">
        <f>SUM(V15:V23)</f>
        <v>443.03700000000003</v>
      </c>
      <c r="W14" s="177">
        <f>SUM(W15:W23)</f>
        <v>94.64000000000001</v>
      </c>
      <c r="X14" s="178">
        <f t="shared" si="6"/>
        <v>15705.099</v>
      </c>
      <c r="Y14" s="175">
        <f t="shared" si="7"/>
        <v>-0.056224860473659044</v>
      </c>
    </row>
    <row r="15" spans="1:25" ht="19.5" customHeight="1">
      <c r="A15" s="342" t="s">
        <v>360</v>
      </c>
      <c r="B15" s="343">
        <v>558.369</v>
      </c>
      <c r="C15" s="344">
        <v>978.3090000000001</v>
      </c>
      <c r="D15" s="345">
        <v>94.042</v>
      </c>
      <c r="E15" s="366">
        <v>37.036</v>
      </c>
      <c r="F15" s="345">
        <f t="shared" si="0"/>
        <v>1667.756</v>
      </c>
      <c r="G15" s="346">
        <f t="shared" si="1"/>
        <v>0.03281719949977539</v>
      </c>
      <c r="H15" s="343">
        <v>554.78</v>
      </c>
      <c r="I15" s="344">
        <v>959.442</v>
      </c>
      <c r="J15" s="345">
        <v>51.984</v>
      </c>
      <c r="K15" s="344">
        <v>67.68</v>
      </c>
      <c r="L15" s="345">
        <f t="shared" si="2"/>
        <v>1633.886</v>
      </c>
      <c r="M15" s="347">
        <f t="shared" si="3"/>
        <v>0.020729720433371845</v>
      </c>
      <c r="N15" s="343">
        <v>1054.2380000000003</v>
      </c>
      <c r="O15" s="344">
        <v>2048.781</v>
      </c>
      <c r="P15" s="345">
        <v>125.357</v>
      </c>
      <c r="Q15" s="344">
        <v>37.036</v>
      </c>
      <c r="R15" s="345">
        <f t="shared" si="4"/>
        <v>3265.4120000000003</v>
      </c>
      <c r="S15" s="346">
        <f t="shared" si="5"/>
        <v>0.032033029665827495</v>
      </c>
      <c r="T15" s="363">
        <v>1082.145</v>
      </c>
      <c r="U15" s="344">
        <v>1892.0640000000003</v>
      </c>
      <c r="V15" s="345">
        <v>111.92</v>
      </c>
      <c r="W15" s="366">
        <v>67.68</v>
      </c>
      <c r="X15" s="345">
        <f t="shared" si="6"/>
        <v>3153.809</v>
      </c>
      <c r="Y15" s="348">
        <f t="shared" si="7"/>
        <v>0.03538673394615843</v>
      </c>
    </row>
    <row r="16" spans="1:25" ht="19.5" customHeight="1">
      <c r="A16" s="349" t="s">
        <v>361</v>
      </c>
      <c r="B16" s="350">
        <v>553.187</v>
      </c>
      <c r="C16" s="351">
        <v>1043.186</v>
      </c>
      <c r="D16" s="352">
        <v>0</v>
      </c>
      <c r="E16" s="369">
        <v>21.92</v>
      </c>
      <c r="F16" s="352">
        <f t="shared" si="0"/>
        <v>1618.2930000000001</v>
      </c>
      <c r="G16" s="353">
        <f t="shared" si="1"/>
        <v>0.03184389336934781</v>
      </c>
      <c r="H16" s="350">
        <v>386.51</v>
      </c>
      <c r="I16" s="351">
        <v>901.9929999999999</v>
      </c>
      <c r="J16" s="352">
        <v>0</v>
      </c>
      <c r="K16" s="351"/>
      <c r="L16" s="352">
        <f t="shared" si="2"/>
        <v>1288.503</v>
      </c>
      <c r="M16" s="354">
        <f t="shared" si="3"/>
        <v>0.2559481817271674</v>
      </c>
      <c r="N16" s="350">
        <v>922.044</v>
      </c>
      <c r="O16" s="351">
        <v>1847.9270000000001</v>
      </c>
      <c r="P16" s="352">
        <v>0</v>
      </c>
      <c r="Q16" s="351">
        <v>101.47699999999999</v>
      </c>
      <c r="R16" s="352">
        <f t="shared" si="4"/>
        <v>2871.448</v>
      </c>
      <c r="S16" s="353">
        <f t="shared" si="5"/>
        <v>0.028168322701049978</v>
      </c>
      <c r="T16" s="364">
        <v>729.8710000000001</v>
      </c>
      <c r="U16" s="351">
        <v>1570.8860000000004</v>
      </c>
      <c r="V16" s="352">
        <v>0</v>
      </c>
      <c r="W16" s="351">
        <v>0.6</v>
      </c>
      <c r="X16" s="352">
        <f t="shared" si="6"/>
        <v>2301.3570000000004</v>
      </c>
      <c r="Y16" s="355">
        <f t="shared" si="7"/>
        <v>0.24771949767028723</v>
      </c>
    </row>
    <row r="17" spans="1:25" ht="19.5" customHeight="1">
      <c r="A17" s="349" t="s">
        <v>359</v>
      </c>
      <c r="B17" s="350">
        <v>698.4970000000001</v>
      </c>
      <c r="C17" s="351">
        <v>512.8330000000001</v>
      </c>
      <c r="D17" s="352">
        <v>252.94</v>
      </c>
      <c r="E17" s="369">
        <v>67.226</v>
      </c>
      <c r="F17" s="352">
        <f>SUM(B17:E17)</f>
        <v>1531.496</v>
      </c>
      <c r="G17" s="353">
        <f>F17/$F$9</f>
        <v>0.030135949002796585</v>
      </c>
      <c r="H17" s="350">
        <v>852.391</v>
      </c>
      <c r="I17" s="351">
        <v>671.091</v>
      </c>
      <c r="J17" s="352">
        <v>0</v>
      </c>
      <c r="K17" s="351">
        <v>15.227</v>
      </c>
      <c r="L17" s="352">
        <f>SUM(H17:K17)</f>
        <v>1538.709</v>
      </c>
      <c r="M17" s="354">
        <f>IF(ISERROR(F17/L17-1),"         /0",(F17/L17-1))</f>
        <v>-0.004687695984100904</v>
      </c>
      <c r="N17" s="350">
        <v>1378.9519999999995</v>
      </c>
      <c r="O17" s="351">
        <v>1188.0650000000003</v>
      </c>
      <c r="P17" s="352">
        <v>522.5989999999999</v>
      </c>
      <c r="Q17" s="351">
        <v>67.226</v>
      </c>
      <c r="R17" s="352">
        <f>SUM(N17:Q17)</f>
        <v>3156.842</v>
      </c>
      <c r="S17" s="353">
        <f>R17/$R$9</f>
        <v>0.03096797997812533</v>
      </c>
      <c r="T17" s="364">
        <v>1561.9729999999997</v>
      </c>
      <c r="U17" s="351">
        <v>1230.3549999999998</v>
      </c>
      <c r="V17" s="352">
        <v>0</v>
      </c>
      <c r="W17" s="351">
        <v>15.227</v>
      </c>
      <c r="X17" s="352">
        <f>SUM(T17:W17)</f>
        <v>2807.5549999999994</v>
      </c>
      <c r="Y17" s="355">
        <f>IF(ISERROR(R17/X17-1),"         /0",IF(R17/X17&gt;5,"  *  ",(R17/X17-1)))</f>
        <v>0.12440967318538765</v>
      </c>
    </row>
    <row r="18" spans="1:25" ht="19.5" customHeight="1">
      <c r="A18" s="349" t="s">
        <v>362</v>
      </c>
      <c r="B18" s="350">
        <v>533.216</v>
      </c>
      <c r="C18" s="351">
        <v>568.4830000000001</v>
      </c>
      <c r="D18" s="352">
        <v>170.785</v>
      </c>
      <c r="E18" s="369">
        <v>144.65800000000002</v>
      </c>
      <c r="F18" s="352">
        <f t="shared" si="0"/>
        <v>1417.1420000000003</v>
      </c>
      <c r="G18" s="353">
        <f t="shared" si="1"/>
        <v>0.02788575291200314</v>
      </c>
      <c r="H18" s="350">
        <v>625.957</v>
      </c>
      <c r="I18" s="351">
        <v>1300.032</v>
      </c>
      <c r="J18" s="352">
        <v>165.859</v>
      </c>
      <c r="K18" s="351"/>
      <c r="L18" s="352">
        <f t="shared" si="2"/>
        <v>2091.848</v>
      </c>
      <c r="M18" s="354">
        <f t="shared" si="3"/>
        <v>-0.3225406434884369</v>
      </c>
      <c r="N18" s="350">
        <v>980.7040000000001</v>
      </c>
      <c r="O18" s="351">
        <v>1238.579</v>
      </c>
      <c r="P18" s="352">
        <v>212.608</v>
      </c>
      <c r="Q18" s="351">
        <v>253.56900000000002</v>
      </c>
      <c r="R18" s="352">
        <f t="shared" si="4"/>
        <v>2685.46</v>
      </c>
      <c r="S18" s="353">
        <f t="shared" si="5"/>
        <v>0.02634381812965503</v>
      </c>
      <c r="T18" s="364">
        <v>1346.364</v>
      </c>
      <c r="U18" s="351">
        <v>2730.5620000000004</v>
      </c>
      <c r="V18" s="352">
        <v>263.539</v>
      </c>
      <c r="W18" s="351">
        <v>0</v>
      </c>
      <c r="X18" s="352">
        <f t="shared" si="6"/>
        <v>4340.465</v>
      </c>
      <c r="Y18" s="355">
        <f t="shared" si="7"/>
        <v>-0.3812967043853597</v>
      </c>
    </row>
    <row r="19" spans="1:25" ht="19.5" customHeight="1">
      <c r="A19" s="349" t="s">
        <v>363</v>
      </c>
      <c r="B19" s="350">
        <v>192.649</v>
      </c>
      <c r="C19" s="351">
        <v>208.198</v>
      </c>
      <c r="D19" s="352">
        <v>0</v>
      </c>
      <c r="E19" s="369">
        <v>0</v>
      </c>
      <c r="F19" s="352">
        <f t="shared" si="0"/>
        <v>400.847</v>
      </c>
      <c r="G19" s="353">
        <f t="shared" si="1"/>
        <v>0.007887650212552956</v>
      </c>
      <c r="H19" s="350">
        <v>244.946</v>
      </c>
      <c r="I19" s="351">
        <v>159.17600000000002</v>
      </c>
      <c r="J19" s="352"/>
      <c r="K19" s="351"/>
      <c r="L19" s="352">
        <f t="shared" si="2"/>
        <v>404.122</v>
      </c>
      <c r="M19" s="354">
        <f t="shared" si="3"/>
        <v>-0.00810398839954285</v>
      </c>
      <c r="N19" s="350">
        <v>374.45</v>
      </c>
      <c r="O19" s="351">
        <v>527.477</v>
      </c>
      <c r="P19" s="352">
        <v>0</v>
      </c>
      <c r="Q19" s="351">
        <v>0</v>
      </c>
      <c r="R19" s="352">
        <f t="shared" si="4"/>
        <v>901.9269999999999</v>
      </c>
      <c r="S19" s="353">
        <f t="shared" si="5"/>
        <v>0.008847721006540916</v>
      </c>
      <c r="T19" s="364">
        <v>395.041</v>
      </c>
      <c r="U19" s="351">
        <v>259.84900000000005</v>
      </c>
      <c r="V19" s="352">
        <v>0</v>
      </c>
      <c r="W19" s="351">
        <v>0</v>
      </c>
      <c r="X19" s="352">
        <f t="shared" si="6"/>
        <v>654.8900000000001</v>
      </c>
      <c r="Y19" s="355">
        <f t="shared" si="7"/>
        <v>0.3772190749591531</v>
      </c>
    </row>
    <row r="20" spans="1:25" ht="19.5" customHeight="1">
      <c r="A20" s="349" t="s">
        <v>366</v>
      </c>
      <c r="B20" s="350">
        <v>304.938</v>
      </c>
      <c r="C20" s="351">
        <v>3.716</v>
      </c>
      <c r="D20" s="352">
        <v>0</v>
      </c>
      <c r="E20" s="369">
        <v>86.092</v>
      </c>
      <c r="F20" s="352">
        <f t="shared" si="0"/>
        <v>394.746</v>
      </c>
      <c r="G20" s="353">
        <f t="shared" si="1"/>
        <v>0.007767598038165257</v>
      </c>
      <c r="H20" s="350">
        <v>505.217</v>
      </c>
      <c r="I20" s="351">
        <v>0</v>
      </c>
      <c r="J20" s="352"/>
      <c r="K20" s="351">
        <v>0.671</v>
      </c>
      <c r="L20" s="352">
        <f t="shared" si="2"/>
        <v>505.888</v>
      </c>
      <c r="M20" s="354">
        <f t="shared" si="3"/>
        <v>-0.2196968498956291</v>
      </c>
      <c r="N20" s="350">
        <v>609.876</v>
      </c>
      <c r="O20" s="351">
        <v>7.432</v>
      </c>
      <c r="P20" s="352"/>
      <c r="Q20" s="351">
        <v>86.092</v>
      </c>
      <c r="R20" s="352">
        <f t="shared" si="4"/>
        <v>703.4</v>
      </c>
      <c r="S20" s="353">
        <f t="shared" si="5"/>
        <v>0.006900211387397074</v>
      </c>
      <c r="T20" s="364">
        <v>981.988</v>
      </c>
      <c r="U20" s="351">
        <v>0</v>
      </c>
      <c r="V20" s="352"/>
      <c r="W20" s="351">
        <v>0.671</v>
      </c>
      <c r="X20" s="352">
        <f t="shared" si="6"/>
        <v>982.6590000000001</v>
      </c>
      <c r="Y20" s="355">
        <f t="shared" si="7"/>
        <v>-0.28418708829817885</v>
      </c>
    </row>
    <row r="21" spans="1:25" ht="19.5" customHeight="1">
      <c r="A21" s="349" t="s">
        <v>364</v>
      </c>
      <c r="B21" s="350">
        <v>220.12600000000003</v>
      </c>
      <c r="C21" s="351">
        <v>74.83800000000001</v>
      </c>
      <c r="D21" s="352">
        <v>0.03</v>
      </c>
      <c r="E21" s="369">
        <v>0.06</v>
      </c>
      <c r="F21" s="352">
        <f t="shared" si="0"/>
        <v>295.05400000000003</v>
      </c>
      <c r="G21" s="353">
        <f t="shared" si="1"/>
        <v>0.005805912844089141</v>
      </c>
      <c r="H21" s="350">
        <v>355.837</v>
      </c>
      <c r="I21" s="351">
        <v>167.091</v>
      </c>
      <c r="J21" s="352">
        <v>0</v>
      </c>
      <c r="K21" s="351">
        <v>0</v>
      </c>
      <c r="L21" s="352">
        <f t="shared" si="2"/>
        <v>522.928</v>
      </c>
      <c r="M21" s="354">
        <f t="shared" si="3"/>
        <v>-0.4357655355995471</v>
      </c>
      <c r="N21" s="350">
        <v>381.07</v>
      </c>
      <c r="O21" s="351">
        <v>176.959</v>
      </c>
      <c r="P21" s="352">
        <v>0.05</v>
      </c>
      <c r="Q21" s="351">
        <v>77.71900000000001</v>
      </c>
      <c r="R21" s="352">
        <f t="shared" si="4"/>
        <v>635.798</v>
      </c>
      <c r="S21" s="353">
        <f t="shared" si="5"/>
        <v>0.006237049473534668</v>
      </c>
      <c r="T21" s="364">
        <v>595.961</v>
      </c>
      <c r="U21" s="351">
        <v>414.9340000000001</v>
      </c>
      <c r="V21" s="352">
        <v>67.578</v>
      </c>
      <c r="W21" s="351">
        <v>7.29</v>
      </c>
      <c r="X21" s="352">
        <f t="shared" si="6"/>
        <v>1085.7630000000001</v>
      </c>
      <c r="Y21" s="355">
        <f t="shared" si="7"/>
        <v>-0.41442285286936476</v>
      </c>
    </row>
    <row r="22" spans="1:25" ht="18.75" customHeight="1">
      <c r="A22" s="349" t="s">
        <v>367</v>
      </c>
      <c r="B22" s="350">
        <v>124.115</v>
      </c>
      <c r="C22" s="351">
        <v>141.807</v>
      </c>
      <c r="D22" s="352">
        <v>0</v>
      </c>
      <c r="E22" s="351">
        <v>0</v>
      </c>
      <c r="F22" s="352">
        <f t="shared" si="0"/>
        <v>265.92199999999997</v>
      </c>
      <c r="G22" s="353">
        <f t="shared" si="1"/>
        <v>0.005232669122688973</v>
      </c>
      <c r="H22" s="350">
        <v>50.516</v>
      </c>
      <c r="I22" s="351">
        <v>168.102</v>
      </c>
      <c r="J22" s="352"/>
      <c r="K22" s="351"/>
      <c r="L22" s="352">
        <f t="shared" si="2"/>
        <v>218.618</v>
      </c>
      <c r="M22" s="354">
        <f t="shared" si="3"/>
        <v>0.21637742546359395</v>
      </c>
      <c r="N22" s="350">
        <v>248.48199999999997</v>
      </c>
      <c r="O22" s="351">
        <v>283.614</v>
      </c>
      <c r="P22" s="352"/>
      <c r="Q22" s="351"/>
      <c r="R22" s="352">
        <f t="shared" si="4"/>
        <v>532.096</v>
      </c>
      <c r="S22" s="353">
        <f t="shared" si="5"/>
        <v>0.0052197538788575975</v>
      </c>
      <c r="T22" s="364">
        <v>50.516</v>
      </c>
      <c r="U22" s="351">
        <v>267.94100000000003</v>
      </c>
      <c r="V22" s="352"/>
      <c r="W22" s="351"/>
      <c r="X22" s="352">
        <f t="shared" si="6"/>
        <v>318.45700000000005</v>
      </c>
      <c r="Y22" s="355">
        <f t="shared" si="7"/>
        <v>0.6708566619669214</v>
      </c>
    </row>
    <row r="23" spans="1:25" ht="19.5" customHeight="1" thickBot="1">
      <c r="A23" s="356" t="s">
        <v>51</v>
      </c>
      <c r="B23" s="357">
        <v>10.907</v>
      </c>
      <c r="C23" s="358">
        <v>6.177</v>
      </c>
      <c r="D23" s="359">
        <v>0</v>
      </c>
      <c r="E23" s="358">
        <v>0</v>
      </c>
      <c r="F23" s="359">
        <f t="shared" si="0"/>
        <v>17.084</v>
      </c>
      <c r="G23" s="360">
        <f t="shared" si="1"/>
        <v>0.00033616970123577</v>
      </c>
      <c r="H23" s="357">
        <v>20.529</v>
      </c>
      <c r="I23" s="358">
        <v>0.153</v>
      </c>
      <c r="J23" s="359"/>
      <c r="K23" s="358"/>
      <c r="L23" s="359">
        <f t="shared" si="2"/>
        <v>20.682</v>
      </c>
      <c r="M23" s="354">
        <f t="shared" si="3"/>
        <v>-0.1739677013828449</v>
      </c>
      <c r="N23" s="357">
        <v>33.47</v>
      </c>
      <c r="O23" s="358">
        <v>6.191999999999999</v>
      </c>
      <c r="P23" s="359">
        <v>0</v>
      </c>
      <c r="Q23" s="358">
        <v>30.037</v>
      </c>
      <c r="R23" s="359">
        <f t="shared" si="4"/>
        <v>69.699</v>
      </c>
      <c r="S23" s="360">
        <f t="shared" si="5"/>
        <v>0.0006837330587008654</v>
      </c>
      <c r="T23" s="365">
        <v>56.79900000000001</v>
      </c>
      <c r="U23" s="358">
        <v>0.173</v>
      </c>
      <c r="V23" s="359">
        <v>0</v>
      </c>
      <c r="W23" s="358">
        <v>3.172</v>
      </c>
      <c r="X23" s="359">
        <f t="shared" si="6"/>
        <v>60.144000000000005</v>
      </c>
      <c r="Y23" s="362">
        <f t="shared" si="7"/>
        <v>0.15886871508379885</v>
      </c>
    </row>
    <row r="24" spans="1:25" s="174" customFormat="1" ht="19.5" customHeight="1">
      <c r="A24" s="183" t="s">
        <v>54</v>
      </c>
      <c r="B24" s="180">
        <f>SUM(B25:B32)</f>
        <v>2578.5629999999996</v>
      </c>
      <c r="C24" s="179">
        <f>SUM(C25:C32)</f>
        <v>2396.3280000000004</v>
      </c>
      <c r="D24" s="178">
        <f>SUM(D25:D32)</f>
        <v>672.072</v>
      </c>
      <c r="E24" s="179">
        <f>SUM(E25:E32)</f>
        <v>392.766</v>
      </c>
      <c r="F24" s="178">
        <f t="shared" si="0"/>
        <v>6039.728999999999</v>
      </c>
      <c r="G24" s="181">
        <f t="shared" si="1"/>
        <v>0.11884651682714913</v>
      </c>
      <c r="H24" s="180">
        <f>SUM(H25:H32)</f>
        <v>1552.402</v>
      </c>
      <c r="I24" s="179">
        <f>SUM(I25:I32)</f>
        <v>978.136</v>
      </c>
      <c r="J24" s="178">
        <f>SUM(J25:J32)</f>
        <v>97.468</v>
      </c>
      <c r="K24" s="179">
        <f>SUM(K25:K32)</f>
        <v>12.109</v>
      </c>
      <c r="L24" s="178">
        <f t="shared" si="2"/>
        <v>2640.115</v>
      </c>
      <c r="M24" s="182">
        <f aca="true" t="shared" si="8" ref="M24:M45">IF(ISERROR(F24/L24-1),"         /0",(F24/L24-1))</f>
        <v>1.2876764837895318</v>
      </c>
      <c r="N24" s="180">
        <f>SUM(N25:N32)</f>
        <v>4779.521</v>
      </c>
      <c r="O24" s="179">
        <f>SUM(O25:O32)</f>
        <v>4721.981</v>
      </c>
      <c r="P24" s="178">
        <f>SUM(P25:P32)</f>
        <v>1149.387</v>
      </c>
      <c r="Q24" s="179">
        <f>SUM(Q25:Q32)</f>
        <v>651.763</v>
      </c>
      <c r="R24" s="178">
        <f t="shared" si="4"/>
        <v>11302.652000000002</v>
      </c>
      <c r="S24" s="181">
        <f t="shared" si="5"/>
        <v>0.11087672453538006</v>
      </c>
      <c r="T24" s="180">
        <f>SUM(T25:T32)</f>
        <v>2984.247</v>
      </c>
      <c r="U24" s="179">
        <f>SUM(U25:U32)</f>
        <v>2557.322</v>
      </c>
      <c r="V24" s="178">
        <f>SUM(V25:V32)</f>
        <v>97.468</v>
      </c>
      <c r="W24" s="179">
        <f>SUM(W25:W32)</f>
        <v>12.109</v>
      </c>
      <c r="X24" s="178">
        <f t="shared" si="6"/>
        <v>5651.146</v>
      </c>
      <c r="Y24" s="175">
        <f t="shared" si="7"/>
        <v>1.0000637038929807</v>
      </c>
    </row>
    <row r="25" spans="1:25" ht="19.5" customHeight="1">
      <c r="A25" s="342" t="s">
        <v>368</v>
      </c>
      <c r="B25" s="343">
        <v>725.2349999999999</v>
      </c>
      <c r="C25" s="344">
        <v>1246.9780000000003</v>
      </c>
      <c r="D25" s="345">
        <v>0</v>
      </c>
      <c r="E25" s="344">
        <v>0</v>
      </c>
      <c r="F25" s="345">
        <f t="shared" si="0"/>
        <v>1972.2130000000002</v>
      </c>
      <c r="G25" s="346">
        <f t="shared" si="1"/>
        <v>0.0388081394862621</v>
      </c>
      <c r="H25" s="343">
        <v>566.4159999999999</v>
      </c>
      <c r="I25" s="344">
        <v>365.294</v>
      </c>
      <c r="J25" s="345">
        <v>0</v>
      </c>
      <c r="K25" s="344">
        <v>0</v>
      </c>
      <c r="L25" s="345">
        <f t="shared" si="2"/>
        <v>931.7099999999999</v>
      </c>
      <c r="M25" s="347">
        <f t="shared" si="8"/>
        <v>1.1167670197808333</v>
      </c>
      <c r="N25" s="343">
        <v>1334.975</v>
      </c>
      <c r="O25" s="344">
        <v>2420.562</v>
      </c>
      <c r="P25" s="345">
        <v>0</v>
      </c>
      <c r="Q25" s="344">
        <v>0</v>
      </c>
      <c r="R25" s="345">
        <f t="shared" si="4"/>
        <v>3755.537</v>
      </c>
      <c r="S25" s="346">
        <f t="shared" si="5"/>
        <v>0.03684105654420109</v>
      </c>
      <c r="T25" s="343">
        <v>1143.84</v>
      </c>
      <c r="U25" s="344">
        <v>1294.994</v>
      </c>
      <c r="V25" s="345">
        <v>0</v>
      </c>
      <c r="W25" s="344">
        <v>0</v>
      </c>
      <c r="X25" s="345">
        <f t="shared" si="6"/>
        <v>2438.834</v>
      </c>
      <c r="Y25" s="348">
        <f t="shared" si="7"/>
        <v>0.5398903738425822</v>
      </c>
    </row>
    <row r="26" spans="1:25" ht="19.5" customHeight="1">
      <c r="A26" s="349" t="s">
        <v>373</v>
      </c>
      <c r="B26" s="350">
        <v>668.7059999999999</v>
      </c>
      <c r="C26" s="351">
        <v>337.22900000000004</v>
      </c>
      <c r="D26" s="352">
        <v>672.072</v>
      </c>
      <c r="E26" s="351">
        <v>17.824</v>
      </c>
      <c r="F26" s="352">
        <f t="shared" si="0"/>
        <v>1695.8310000000001</v>
      </c>
      <c r="G26" s="353">
        <f t="shared" si="1"/>
        <v>0.03336964414752734</v>
      </c>
      <c r="H26" s="350">
        <v>111.033</v>
      </c>
      <c r="I26" s="351">
        <v>117.94800000000001</v>
      </c>
      <c r="J26" s="352"/>
      <c r="K26" s="351"/>
      <c r="L26" s="352">
        <f t="shared" si="2"/>
        <v>228.981</v>
      </c>
      <c r="M26" s="354">
        <f t="shared" si="8"/>
        <v>6.405990016638936</v>
      </c>
      <c r="N26" s="350">
        <v>1310.55</v>
      </c>
      <c r="O26" s="351">
        <v>733.735</v>
      </c>
      <c r="P26" s="352">
        <v>1149.387</v>
      </c>
      <c r="Q26" s="351">
        <v>40.074</v>
      </c>
      <c r="R26" s="352">
        <f t="shared" si="4"/>
        <v>3233.7459999999996</v>
      </c>
      <c r="S26" s="353">
        <f t="shared" si="5"/>
        <v>0.031722392626030334</v>
      </c>
      <c r="T26" s="350">
        <v>255.63100000000003</v>
      </c>
      <c r="U26" s="351">
        <v>231.26</v>
      </c>
      <c r="V26" s="352"/>
      <c r="W26" s="351"/>
      <c r="X26" s="352">
        <f t="shared" si="6"/>
        <v>486.891</v>
      </c>
      <c r="Y26" s="355" t="str">
        <f t="shared" si="7"/>
        <v>  *  </v>
      </c>
    </row>
    <row r="27" spans="1:25" ht="19.5" customHeight="1">
      <c r="A27" s="349" t="s">
        <v>396</v>
      </c>
      <c r="B27" s="350">
        <v>818.761</v>
      </c>
      <c r="C27" s="351">
        <v>84.216</v>
      </c>
      <c r="D27" s="352">
        <v>0</v>
      </c>
      <c r="E27" s="351">
        <v>0</v>
      </c>
      <c r="F27" s="352">
        <f>SUM(B27:E27)</f>
        <v>902.977</v>
      </c>
      <c r="G27" s="353">
        <f>F27/$F$9</f>
        <v>0.017768292455676182</v>
      </c>
      <c r="H27" s="350">
        <v>553.644</v>
      </c>
      <c r="I27" s="351">
        <v>86.792</v>
      </c>
      <c r="J27" s="352">
        <v>96.968</v>
      </c>
      <c r="K27" s="351">
        <v>11.984</v>
      </c>
      <c r="L27" s="352">
        <f>SUM(H27:K27)</f>
        <v>749.388</v>
      </c>
      <c r="M27" s="354">
        <f>IF(ISERROR(F27/L27-1),"         /0",(F27/L27-1))</f>
        <v>0.20495257463423489</v>
      </c>
      <c r="N27" s="350">
        <v>1413.117</v>
      </c>
      <c r="O27" s="351">
        <v>179.035</v>
      </c>
      <c r="P27" s="352"/>
      <c r="Q27" s="351"/>
      <c r="R27" s="352">
        <f>SUM(N27:Q27)</f>
        <v>1592.152</v>
      </c>
      <c r="S27" s="353">
        <f>R27/$R$9</f>
        <v>0.01561868831513652</v>
      </c>
      <c r="T27" s="350">
        <v>1083.871</v>
      </c>
      <c r="U27" s="351">
        <v>155.594</v>
      </c>
      <c r="V27" s="352">
        <v>96.968</v>
      </c>
      <c r="W27" s="351">
        <v>11.984</v>
      </c>
      <c r="X27" s="352">
        <f>SUM(T27:W27)</f>
        <v>1348.4170000000001</v>
      </c>
      <c r="Y27" s="355">
        <f>IF(ISERROR(R27/X27-1),"         /0",IF(R27/X27&gt;5,"  *  ",(R27/X27-1)))</f>
        <v>0.1807563980578708</v>
      </c>
    </row>
    <row r="28" spans="1:25" ht="19.5" customHeight="1">
      <c r="A28" s="349" t="s">
        <v>369</v>
      </c>
      <c r="B28" s="350">
        <v>302.25399999999996</v>
      </c>
      <c r="C28" s="351">
        <v>258.589</v>
      </c>
      <c r="D28" s="352">
        <v>0</v>
      </c>
      <c r="E28" s="351">
        <v>0</v>
      </c>
      <c r="F28" s="352">
        <f t="shared" si="0"/>
        <v>560.843</v>
      </c>
      <c r="G28" s="353">
        <f t="shared" si="1"/>
        <v>0.011035964864795888</v>
      </c>
      <c r="H28" s="350">
        <v>54.01599999999999</v>
      </c>
      <c r="I28" s="351">
        <v>0</v>
      </c>
      <c r="J28" s="352">
        <v>0</v>
      </c>
      <c r="K28" s="351"/>
      <c r="L28" s="352">
        <f t="shared" si="2"/>
        <v>54.01599999999999</v>
      </c>
      <c r="M28" s="354" t="s">
        <v>45</v>
      </c>
      <c r="N28" s="350">
        <v>592.2819999999999</v>
      </c>
      <c r="O28" s="351">
        <v>438.805</v>
      </c>
      <c r="P28" s="352">
        <v>0</v>
      </c>
      <c r="Q28" s="351">
        <v>0</v>
      </c>
      <c r="R28" s="352">
        <f t="shared" si="4"/>
        <v>1031.087</v>
      </c>
      <c r="S28" s="353">
        <f t="shared" si="5"/>
        <v>0.01011475441967172</v>
      </c>
      <c r="T28" s="350">
        <v>102.959</v>
      </c>
      <c r="U28" s="351">
        <v>0</v>
      </c>
      <c r="V28" s="352">
        <v>0</v>
      </c>
      <c r="W28" s="351">
        <v>0</v>
      </c>
      <c r="X28" s="352">
        <f t="shared" si="6"/>
        <v>102.959</v>
      </c>
      <c r="Y28" s="355" t="str">
        <f t="shared" si="7"/>
        <v>  *  </v>
      </c>
    </row>
    <row r="29" spans="1:25" ht="19.5" customHeight="1">
      <c r="A29" s="349" t="s">
        <v>372</v>
      </c>
      <c r="B29" s="350">
        <v>0</v>
      </c>
      <c r="C29" s="351">
        <v>0</v>
      </c>
      <c r="D29" s="352">
        <v>0</v>
      </c>
      <c r="E29" s="351">
        <v>374.942</v>
      </c>
      <c r="F29" s="352">
        <f t="shared" si="0"/>
        <v>374.942</v>
      </c>
      <c r="G29" s="353">
        <f t="shared" si="1"/>
        <v>0.0073779056497741795</v>
      </c>
      <c r="H29" s="350">
        <v>8.967</v>
      </c>
      <c r="I29" s="351">
        <v>0</v>
      </c>
      <c r="J29" s="352"/>
      <c r="K29" s="351"/>
      <c r="L29" s="352">
        <f t="shared" si="2"/>
        <v>8.967</v>
      </c>
      <c r="M29" s="354">
        <f t="shared" si="8"/>
        <v>40.81353853016616</v>
      </c>
      <c r="N29" s="350">
        <v>1.023</v>
      </c>
      <c r="O29" s="351">
        <v>0.027</v>
      </c>
      <c r="P29" s="352"/>
      <c r="Q29" s="351">
        <v>611.6890000000001</v>
      </c>
      <c r="R29" s="352">
        <f t="shared" si="4"/>
        <v>612.739</v>
      </c>
      <c r="S29" s="353">
        <f t="shared" si="5"/>
        <v>0.006010845358689645</v>
      </c>
      <c r="T29" s="350">
        <v>18.432</v>
      </c>
      <c r="U29" s="351">
        <v>0</v>
      </c>
      <c r="V29" s="352"/>
      <c r="W29" s="351"/>
      <c r="X29" s="352">
        <f t="shared" si="6"/>
        <v>18.432</v>
      </c>
      <c r="Y29" s="355" t="str">
        <f t="shared" si="7"/>
        <v>  *  </v>
      </c>
    </row>
    <row r="30" spans="1:25" ht="19.5" customHeight="1">
      <c r="A30" s="349" t="s">
        <v>371</v>
      </c>
      <c r="B30" s="350">
        <v>51.638999999999996</v>
      </c>
      <c r="C30" s="351">
        <v>262.72400000000005</v>
      </c>
      <c r="D30" s="352">
        <v>0</v>
      </c>
      <c r="E30" s="351">
        <v>0</v>
      </c>
      <c r="F30" s="352">
        <f t="shared" si="0"/>
        <v>314.36300000000006</v>
      </c>
      <c r="G30" s="353">
        <f t="shared" si="1"/>
        <v>0.006185864890516295</v>
      </c>
      <c r="H30" s="350">
        <v>223.281</v>
      </c>
      <c r="I30" s="351">
        <v>193.36399999999998</v>
      </c>
      <c r="J30" s="352"/>
      <c r="K30" s="351"/>
      <c r="L30" s="352">
        <f t="shared" si="2"/>
        <v>416.645</v>
      </c>
      <c r="M30" s="354">
        <f t="shared" si="8"/>
        <v>-0.24548956545740364</v>
      </c>
      <c r="N30" s="350">
        <v>102.714</v>
      </c>
      <c r="O30" s="351">
        <v>516.197</v>
      </c>
      <c r="P30" s="352"/>
      <c r="Q30" s="351"/>
      <c r="R30" s="352">
        <f t="shared" si="4"/>
        <v>618.9110000000001</v>
      </c>
      <c r="S30" s="353">
        <f t="shared" si="5"/>
        <v>0.006071391427331975</v>
      </c>
      <c r="T30" s="350">
        <v>320.522</v>
      </c>
      <c r="U30" s="351">
        <v>401.39799999999997</v>
      </c>
      <c r="V30" s="352"/>
      <c r="W30" s="351"/>
      <c r="X30" s="352">
        <f t="shared" si="6"/>
        <v>721.92</v>
      </c>
      <c r="Y30" s="355">
        <f t="shared" si="7"/>
        <v>-0.14268755540780131</v>
      </c>
    </row>
    <row r="31" spans="1:25" ht="19.5" customHeight="1">
      <c r="A31" s="349" t="s">
        <v>370</v>
      </c>
      <c r="B31" s="350">
        <v>8.89</v>
      </c>
      <c r="C31" s="351">
        <v>206.308</v>
      </c>
      <c r="D31" s="352">
        <v>0</v>
      </c>
      <c r="E31" s="351">
        <v>0</v>
      </c>
      <c r="F31" s="352">
        <f t="shared" si="0"/>
        <v>215.19799999999998</v>
      </c>
      <c r="G31" s="353">
        <f t="shared" si="1"/>
        <v>0.004234549717076518</v>
      </c>
      <c r="H31" s="350">
        <v>11.991999999999999</v>
      </c>
      <c r="I31" s="351">
        <v>214.728</v>
      </c>
      <c r="J31" s="352"/>
      <c r="K31" s="351"/>
      <c r="L31" s="352">
        <f t="shared" si="2"/>
        <v>226.72</v>
      </c>
      <c r="M31" s="354">
        <f t="shared" si="8"/>
        <v>-0.05082039520112924</v>
      </c>
      <c r="N31" s="350">
        <v>17.531</v>
      </c>
      <c r="O31" s="351">
        <v>433.259</v>
      </c>
      <c r="P31" s="352"/>
      <c r="Q31" s="351"/>
      <c r="R31" s="352">
        <f t="shared" si="4"/>
        <v>450.79</v>
      </c>
      <c r="S31" s="353">
        <f t="shared" si="5"/>
        <v>0.004422158503447153</v>
      </c>
      <c r="T31" s="350">
        <v>19.366</v>
      </c>
      <c r="U31" s="351">
        <v>410.62300000000005</v>
      </c>
      <c r="V31" s="352"/>
      <c r="W31" s="351"/>
      <c r="X31" s="352">
        <f t="shared" si="6"/>
        <v>429.98900000000003</v>
      </c>
      <c r="Y31" s="355">
        <f t="shared" si="7"/>
        <v>0.048375656121435684</v>
      </c>
    </row>
    <row r="32" spans="1:25" ht="19.5" customHeight="1" thickBot="1">
      <c r="A32" s="356" t="s">
        <v>51</v>
      </c>
      <c r="B32" s="357">
        <v>3.0780000000000003</v>
      </c>
      <c r="C32" s="358">
        <v>0.28400000000000003</v>
      </c>
      <c r="D32" s="359">
        <v>0</v>
      </c>
      <c r="E32" s="358">
        <v>0</v>
      </c>
      <c r="F32" s="359">
        <f t="shared" si="0"/>
        <v>3.362</v>
      </c>
      <c r="G32" s="360">
        <f t="shared" si="1"/>
        <v>6.615561552064264E-05</v>
      </c>
      <c r="H32" s="357">
        <v>23.053</v>
      </c>
      <c r="I32" s="358">
        <v>0.01</v>
      </c>
      <c r="J32" s="359">
        <v>0.5</v>
      </c>
      <c r="K32" s="358">
        <v>0.125</v>
      </c>
      <c r="L32" s="359">
        <f t="shared" si="2"/>
        <v>23.688000000000002</v>
      </c>
      <c r="M32" s="361">
        <f t="shared" si="8"/>
        <v>-0.8580715974332995</v>
      </c>
      <c r="N32" s="357">
        <v>7.328999999999999</v>
      </c>
      <c r="O32" s="358">
        <v>0.361</v>
      </c>
      <c r="P32" s="359"/>
      <c r="Q32" s="358"/>
      <c r="R32" s="359">
        <f t="shared" si="4"/>
        <v>7.689999999999999</v>
      </c>
      <c r="S32" s="360">
        <f t="shared" si="5"/>
        <v>7.543734087160007E-05</v>
      </c>
      <c r="T32" s="357">
        <v>39.626</v>
      </c>
      <c r="U32" s="358">
        <v>63.452999999999996</v>
      </c>
      <c r="V32" s="359">
        <v>0.5</v>
      </c>
      <c r="W32" s="358">
        <v>0.125</v>
      </c>
      <c r="X32" s="359">
        <f t="shared" si="6"/>
        <v>103.704</v>
      </c>
      <c r="Y32" s="362">
        <f t="shared" si="7"/>
        <v>-0.9258466404381702</v>
      </c>
    </row>
    <row r="33" spans="1:25" s="174" customFormat="1" ht="19.5" customHeight="1">
      <c r="A33" s="183" t="s">
        <v>53</v>
      </c>
      <c r="B33" s="180">
        <f>SUM(B34:B40)</f>
        <v>2211.0550000000003</v>
      </c>
      <c r="C33" s="179">
        <f>SUM(C34:C40)</f>
        <v>1424.6499999999999</v>
      </c>
      <c r="D33" s="178">
        <f>SUM(D34:D40)</f>
        <v>457.937</v>
      </c>
      <c r="E33" s="179">
        <f>SUM(E34:E40)</f>
        <v>323.317</v>
      </c>
      <c r="F33" s="178">
        <f t="shared" si="0"/>
        <v>4416.959</v>
      </c>
      <c r="G33" s="181">
        <f t="shared" si="1"/>
        <v>0.08691452747603871</v>
      </c>
      <c r="H33" s="180">
        <f>SUM(H34:H40)</f>
        <v>2576.011</v>
      </c>
      <c r="I33" s="179">
        <f>SUM(I34:I40)</f>
        <v>1586.9730000000002</v>
      </c>
      <c r="J33" s="178">
        <f>SUM(J34:J40)</f>
        <v>13</v>
      </c>
      <c r="K33" s="179">
        <f>SUM(K34:K40)</f>
        <v>4.35</v>
      </c>
      <c r="L33" s="178">
        <f t="shared" si="2"/>
        <v>4180.334000000001</v>
      </c>
      <c r="M33" s="182">
        <f t="shared" si="8"/>
        <v>0.056604328745023524</v>
      </c>
      <c r="N33" s="180">
        <f>SUM(N34:N40)</f>
        <v>4347.457</v>
      </c>
      <c r="O33" s="179">
        <f>SUM(O34:O40)</f>
        <v>2751.017</v>
      </c>
      <c r="P33" s="178">
        <f>SUM(P34:P40)</f>
        <v>647.783</v>
      </c>
      <c r="Q33" s="179">
        <f>SUM(Q34:Q40)</f>
        <v>379.875</v>
      </c>
      <c r="R33" s="178">
        <f t="shared" si="4"/>
        <v>8126.1320000000005</v>
      </c>
      <c r="S33" s="181">
        <f t="shared" si="5"/>
        <v>0.07971570736692034</v>
      </c>
      <c r="T33" s="180">
        <f>SUM(T34:T40)</f>
        <v>5118.046000000001</v>
      </c>
      <c r="U33" s="179">
        <f>SUM(U34:U40)</f>
        <v>3245.8779999999997</v>
      </c>
      <c r="V33" s="178">
        <f>SUM(V34:V40)</f>
        <v>16.715999999999998</v>
      </c>
      <c r="W33" s="179">
        <f>SUM(W34:W40)</f>
        <v>4.35</v>
      </c>
      <c r="X33" s="178">
        <f t="shared" si="6"/>
        <v>8384.990000000002</v>
      </c>
      <c r="Y33" s="175">
        <f t="shared" si="7"/>
        <v>-0.030871593168268707</v>
      </c>
    </row>
    <row r="34" spans="1:25" s="137" customFormat="1" ht="19.5" customHeight="1">
      <c r="A34" s="342" t="s">
        <v>382</v>
      </c>
      <c r="B34" s="343">
        <v>1464.6549999999997</v>
      </c>
      <c r="C34" s="344">
        <v>978.338</v>
      </c>
      <c r="D34" s="345">
        <v>181.318</v>
      </c>
      <c r="E34" s="344">
        <v>121.798</v>
      </c>
      <c r="F34" s="345">
        <f t="shared" si="0"/>
        <v>2746.1089999999995</v>
      </c>
      <c r="G34" s="346">
        <f t="shared" si="1"/>
        <v>0.05403644591962415</v>
      </c>
      <c r="H34" s="343">
        <v>1779.788</v>
      </c>
      <c r="I34" s="344">
        <v>1114.102</v>
      </c>
      <c r="J34" s="345">
        <v>0</v>
      </c>
      <c r="K34" s="344">
        <v>0</v>
      </c>
      <c r="L34" s="345">
        <f t="shared" si="2"/>
        <v>2893.8900000000003</v>
      </c>
      <c r="M34" s="347">
        <f t="shared" si="8"/>
        <v>-0.051066557471085905</v>
      </c>
      <c r="N34" s="343">
        <v>2887.337</v>
      </c>
      <c r="O34" s="344">
        <v>1850.1859999999997</v>
      </c>
      <c r="P34" s="345">
        <v>181.398</v>
      </c>
      <c r="Q34" s="344">
        <v>122.04299999999999</v>
      </c>
      <c r="R34" s="345">
        <f t="shared" si="4"/>
        <v>5040.963999999999</v>
      </c>
      <c r="S34" s="346">
        <f t="shared" si="5"/>
        <v>0.04945083479706952</v>
      </c>
      <c r="T34" s="363">
        <v>3416.2850000000008</v>
      </c>
      <c r="U34" s="344">
        <v>2188.6279999999997</v>
      </c>
      <c r="V34" s="345">
        <v>3.316</v>
      </c>
      <c r="W34" s="344">
        <v>0</v>
      </c>
      <c r="X34" s="345">
        <f t="shared" si="6"/>
        <v>5608.229</v>
      </c>
      <c r="Y34" s="348">
        <f t="shared" si="7"/>
        <v>-0.10114868704541147</v>
      </c>
    </row>
    <row r="35" spans="1:25" s="137" customFormat="1" ht="19.5" customHeight="1">
      <c r="A35" s="349" t="s">
        <v>383</v>
      </c>
      <c r="B35" s="350">
        <v>512.763</v>
      </c>
      <c r="C35" s="351">
        <v>367.445</v>
      </c>
      <c r="D35" s="352">
        <v>276.499</v>
      </c>
      <c r="E35" s="351">
        <v>188.35</v>
      </c>
      <c r="F35" s="352">
        <f aca="true" t="shared" si="9" ref="F35:F40">SUM(B35:E35)</f>
        <v>1345.057</v>
      </c>
      <c r="G35" s="353">
        <f aca="true" t="shared" si="10" ref="G35:G40">F35/$F$9</f>
        <v>0.02646730331509489</v>
      </c>
      <c r="H35" s="350">
        <v>504.92599999999993</v>
      </c>
      <c r="I35" s="351">
        <v>313.62</v>
      </c>
      <c r="J35" s="352">
        <v>0</v>
      </c>
      <c r="K35" s="351">
        <v>0</v>
      </c>
      <c r="L35" s="352">
        <f aca="true" t="shared" si="11" ref="L35:L40">SUM(H35:K35)</f>
        <v>818.5459999999999</v>
      </c>
      <c r="M35" s="354">
        <f aca="true" t="shared" si="12" ref="M35:M40">IF(ISERROR(F35/L35-1),"         /0",(F35/L35-1))</f>
        <v>0.6432271368988427</v>
      </c>
      <c r="N35" s="350">
        <v>1001.4739999999999</v>
      </c>
      <c r="O35" s="351">
        <v>734.413</v>
      </c>
      <c r="P35" s="352">
        <v>466.245</v>
      </c>
      <c r="Q35" s="351">
        <v>244.663</v>
      </c>
      <c r="R35" s="352">
        <f aca="true" t="shared" si="13" ref="R35:R40">SUM(N35:Q35)</f>
        <v>2446.795</v>
      </c>
      <c r="S35" s="353">
        <f aca="true" t="shared" si="14" ref="S35:S40">R35/$R$9</f>
        <v>0.024002562868390996</v>
      </c>
      <c r="T35" s="364">
        <v>1092.257</v>
      </c>
      <c r="U35" s="351">
        <v>780.2389999999999</v>
      </c>
      <c r="V35" s="352">
        <v>0</v>
      </c>
      <c r="W35" s="351">
        <v>0</v>
      </c>
      <c r="X35" s="352">
        <f>SUM(T35:W35)</f>
        <v>1872.496</v>
      </c>
      <c r="Y35" s="355">
        <f aca="true" t="shared" si="15" ref="Y35:Y40">IF(ISERROR(R35/X35-1),"         /0",IF(R35/X35&gt;5,"  *  ",(R35/X35-1)))</f>
        <v>0.3067023908195263</v>
      </c>
    </row>
    <row r="36" spans="1:25" s="137" customFormat="1" ht="19.5" customHeight="1">
      <c r="A36" s="349" t="s">
        <v>386</v>
      </c>
      <c r="B36" s="350">
        <v>99.539</v>
      </c>
      <c r="C36" s="351">
        <v>19.955</v>
      </c>
      <c r="D36" s="352">
        <v>0</v>
      </c>
      <c r="E36" s="351">
        <v>0</v>
      </c>
      <c r="F36" s="352">
        <f t="shared" si="9"/>
        <v>119.494</v>
      </c>
      <c r="G36" s="353">
        <f t="shared" si="10"/>
        <v>0.00235133822755017</v>
      </c>
      <c r="H36" s="350">
        <v>119.93799999999999</v>
      </c>
      <c r="I36" s="351">
        <v>29.147000000000002</v>
      </c>
      <c r="J36" s="352"/>
      <c r="K36" s="351"/>
      <c r="L36" s="352">
        <f t="shared" si="11"/>
        <v>149.08499999999998</v>
      </c>
      <c r="M36" s="354">
        <f t="shared" si="12"/>
        <v>-0.1984840862595163</v>
      </c>
      <c r="N36" s="350">
        <v>186.13699999999997</v>
      </c>
      <c r="O36" s="351">
        <v>50.474</v>
      </c>
      <c r="P36" s="352"/>
      <c r="Q36" s="351">
        <v>0</v>
      </c>
      <c r="R36" s="352">
        <f t="shared" si="13"/>
        <v>236.61099999999996</v>
      </c>
      <c r="S36" s="353">
        <f t="shared" si="14"/>
        <v>0.002321105937707434</v>
      </c>
      <c r="T36" s="364">
        <v>198.597</v>
      </c>
      <c r="U36" s="351">
        <v>47.254</v>
      </c>
      <c r="V36" s="352"/>
      <c r="W36" s="351"/>
      <c r="X36" s="352">
        <f>SUM(T36:W36)</f>
        <v>245.851</v>
      </c>
      <c r="Y36" s="355">
        <f t="shared" si="15"/>
        <v>-0.03758373974480489</v>
      </c>
    </row>
    <row r="37" spans="1:25" s="137" customFormat="1" ht="19.5" customHeight="1">
      <c r="A37" s="349" t="s">
        <v>384</v>
      </c>
      <c r="B37" s="350">
        <v>53.186</v>
      </c>
      <c r="C37" s="351">
        <v>33.573</v>
      </c>
      <c r="D37" s="352">
        <v>0.12</v>
      </c>
      <c r="E37" s="351">
        <v>13.019</v>
      </c>
      <c r="F37" s="352">
        <f t="shared" si="9"/>
        <v>99.89800000000001</v>
      </c>
      <c r="G37" s="353">
        <f t="shared" si="10"/>
        <v>0.0019657387505297914</v>
      </c>
      <c r="H37" s="350">
        <v>73.554</v>
      </c>
      <c r="I37" s="351">
        <v>78.673</v>
      </c>
      <c r="J37" s="352">
        <v>0</v>
      </c>
      <c r="K37" s="351">
        <v>0</v>
      </c>
      <c r="L37" s="352">
        <f t="shared" si="11"/>
        <v>152.227</v>
      </c>
      <c r="M37" s="354">
        <f t="shared" si="12"/>
        <v>-0.34375636385135355</v>
      </c>
      <c r="N37" s="350">
        <v>106.212</v>
      </c>
      <c r="O37" s="351">
        <v>58.289</v>
      </c>
      <c r="P37" s="352">
        <v>0.12</v>
      </c>
      <c r="Q37" s="351">
        <v>13.019</v>
      </c>
      <c r="R37" s="352">
        <f t="shared" si="13"/>
        <v>177.64000000000001</v>
      </c>
      <c r="S37" s="353">
        <f t="shared" si="14"/>
        <v>0.0017426123839312147</v>
      </c>
      <c r="T37" s="364">
        <v>117.495</v>
      </c>
      <c r="U37" s="351">
        <v>91.072</v>
      </c>
      <c r="V37" s="352">
        <v>0</v>
      </c>
      <c r="W37" s="351">
        <v>0</v>
      </c>
      <c r="X37" s="352">
        <f>SUM(T37:W37)</f>
        <v>208.567</v>
      </c>
      <c r="Y37" s="355">
        <f t="shared" si="15"/>
        <v>-0.1482832854670202</v>
      </c>
    </row>
    <row r="38" spans="1:25" s="137" customFormat="1" ht="19.5" customHeight="1">
      <c r="A38" s="349" t="s">
        <v>385</v>
      </c>
      <c r="B38" s="350">
        <v>41.259</v>
      </c>
      <c r="C38" s="351">
        <v>15.643</v>
      </c>
      <c r="D38" s="352">
        <v>0</v>
      </c>
      <c r="E38" s="351">
        <v>0.15</v>
      </c>
      <c r="F38" s="352">
        <f t="shared" si="9"/>
        <v>57.052</v>
      </c>
      <c r="G38" s="353">
        <f t="shared" si="10"/>
        <v>0.0011226383630826007</v>
      </c>
      <c r="H38" s="350">
        <v>55.687000000000005</v>
      </c>
      <c r="I38" s="351">
        <v>3.972</v>
      </c>
      <c r="J38" s="352">
        <v>12.6</v>
      </c>
      <c r="K38" s="351">
        <v>4.35</v>
      </c>
      <c r="L38" s="352">
        <f t="shared" si="11"/>
        <v>76.609</v>
      </c>
      <c r="M38" s="354">
        <f t="shared" si="12"/>
        <v>-0.25528332180292124</v>
      </c>
      <c r="N38" s="350">
        <v>98.81600000000002</v>
      </c>
      <c r="O38" s="351">
        <v>19.432</v>
      </c>
      <c r="P38" s="352">
        <v>0.02</v>
      </c>
      <c r="Q38" s="351">
        <v>0.15</v>
      </c>
      <c r="R38" s="352">
        <f t="shared" si="13"/>
        <v>118.41800000000002</v>
      </c>
      <c r="S38" s="353">
        <f t="shared" si="14"/>
        <v>0.0011616565710446218</v>
      </c>
      <c r="T38" s="364">
        <v>106.077</v>
      </c>
      <c r="U38" s="351">
        <v>5.2780000000000005</v>
      </c>
      <c r="V38" s="352">
        <v>13</v>
      </c>
      <c r="W38" s="351">
        <v>4.35</v>
      </c>
      <c r="X38" s="352">
        <f>SUM(T38:W38)</f>
        <v>128.705</v>
      </c>
      <c r="Y38" s="355">
        <f t="shared" si="15"/>
        <v>-0.07992696476438355</v>
      </c>
    </row>
    <row r="39" spans="1:25" s="137" customFormat="1" ht="19.5" customHeight="1">
      <c r="A39" s="349" t="s">
        <v>387</v>
      </c>
      <c r="B39" s="350">
        <v>34.735</v>
      </c>
      <c r="C39" s="351">
        <v>9.696</v>
      </c>
      <c r="D39" s="352">
        <v>0</v>
      </c>
      <c r="E39" s="351">
        <v>0</v>
      </c>
      <c r="F39" s="352">
        <f t="shared" si="9"/>
        <v>44.431</v>
      </c>
      <c r="G39" s="353">
        <f t="shared" si="10"/>
        <v>0.0008742891591902656</v>
      </c>
      <c r="H39" s="350">
        <v>37.872</v>
      </c>
      <c r="I39" s="351">
        <v>47.459</v>
      </c>
      <c r="J39" s="352"/>
      <c r="K39" s="351"/>
      <c r="L39" s="352">
        <f t="shared" si="11"/>
        <v>85.331</v>
      </c>
      <c r="M39" s="354">
        <f t="shared" si="12"/>
        <v>-0.4793099811322966</v>
      </c>
      <c r="N39" s="350">
        <v>58.997</v>
      </c>
      <c r="O39" s="351">
        <v>38.223</v>
      </c>
      <c r="P39" s="352">
        <v>0</v>
      </c>
      <c r="Q39" s="351">
        <v>0</v>
      </c>
      <c r="R39" s="352">
        <f t="shared" si="13"/>
        <v>97.22</v>
      </c>
      <c r="S39" s="353">
        <f t="shared" si="14"/>
        <v>0.0009537084888864709</v>
      </c>
      <c r="T39" s="364">
        <v>62.58</v>
      </c>
      <c r="U39" s="351">
        <v>133.40699999999998</v>
      </c>
      <c r="V39" s="352">
        <v>0</v>
      </c>
      <c r="W39" s="351"/>
      <c r="X39" s="352">
        <f>SUM(T39:W39)</f>
        <v>195.98699999999997</v>
      </c>
      <c r="Y39" s="355">
        <f t="shared" si="15"/>
        <v>-0.5039466903417062</v>
      </c>
    </row>
    <row r="40" spans="1:25" s="137" customFormat="1" ht="19.5" customHeight="1" thickBot="1">
      <c r="A40" s="349" t="s">
        <v>51</v>
      </c>
      <c r="B40" s="350">
        <v>4.918</v>
      </c>
      <c r="C40" s="351">
        <v>0</v>
      </c>
      <c r="D40" s="352">
        <v>0</v>
      </c>
      <c r="E40" s="351">
        <v>0</v>
      </c>
      <c r="F40" s="352">
        <f t="shared" si="9"/>
        <v>4.918</v>
      </c>
      <c r="G40" s="353">
        <f t="shared" si="10"/>
        <v>9.677374096684131E-05</v>
      </c>
      <c r="H40" s="350">
        <v>4.246</v>
      </c>
      <c r="I40" s="351">
        <v>0</v>
      </c>
      <c r="J40" s="352">
        <v>0.4</v>
      </c>
      <c r="K40" s="351">
        <v>0</v>
      </c>
      <c r="L40" s="352">
        <f t="shared" si="11"/>
        <v>4.646000000000001</v>
      </c>
      <c r="M40" s="354">
        <f t="shared" si="12"/>
        <v>0.05854498493327576</v>
      </c>
      <c r="N40" s="350">
        <v>8.483999999999998</v>
      </c>
      <c r="O40" s="351">
        <v>0</v>
      </c>
      <c r="P40" s="352">
        <v>0</v>
      </c>
      <c r="Q40" s="351">
        <v>0</v>
      </c>
      <c r="R40" s="352">
        <f t="shared" si="13"/>
        <v>8.483999999999998</v>
      </c>
      <c r="S40" s="353">
        <f t="shared" si="14"/>
        <v>8.322631989007217E-05</v>
      </c>
      <c r="T40" s="364">
        <v>124.75500000000001</v>
      </c>
      <c r="U40" s="351">
        <v>0</v>
      </c>
      <c r="V40" s="352">
        <v>0.4</v>
      </c>
      <c r="W40" s="351">
        <v>0</v>
      </c>
      <c r="X40" s="352">
        <f t="shared" si="6"/>
        <v>125.15500000000002</v>
      </c>
      <c r="Y40" s="355">
        <f t="shared" si="15"/>
        <v>-0.9322120570492589</v>
      </c>
    </row>
    <row r="41" spans="1:25" s="174" customFormat="1" ht="19.5" customHeight="1">
      <c r="A41" s="183" t="s">
        <v>52</v>
      </c>
      <c r="B41" s="180">
        <f>SUM(B42:B44)</f>
        <v>345.899</v>
      </c>
      <c r="C41" s="179">
        <f>SUM(C42:C44)</f>
        <v>21.008000000000003</v>
      </c>
      <c r="D41" s="178">
        <f>SUM(D42:D44)</f>
        <v>124.889</v>
      </c>
      <c r="E41" s="179">
        <f>SUM(E42:E44)</f>
        <v>11.394</v>
      </c>
      <c r="F41" s="178">
        <f t="shared" si="0"/>
        <v>503.19</v>
      </c>
      <c r="G41" s="181">
        <f t="shared" si="1"/>
        <v>0.009901500349146986</v>
      </c>
      <c r="H41" s="180">
        <f>SUM(H42:H44)</f>
        <v>330.358</v>
      </c>
      <c r="I41" s="179">
        <f>SUM(I42:I44)</f>
        <v>40.82</v>
      </c>
      <c r="J41" s="178">
        <f>SUM(J42:J44)</f>
        <v>0.696</v>
      </c>
      <c r="K41" s="179">
        <f>SUM(K42:K44)</f>
        <v>0.501</v>
      </c>
      <c r="L41" s="178">
        <f t="shared" si="2"/>
        <v>372.375</v>
      </c>
      <c r="M41" s="182">
        <f t="shared" si="8"/>
        <v>0.3512990936555891</v>
      </c>
      <c r="N41" s="180">
        <f>SUM(N42:N44)</f>
        <v>441.26900000000006</v>
      </c>
      <c r="O41" s="179">
        <f>SUM(O42:O44)</f>
        <v>27.814999999999998</v>
      </c>
      <c r="P41" s="178">
        <f>SUM(P42:P44)</f>
        <v>158.769</v>
      </c>
      <c r="Q41" s="179">
        <f>SUM(Q42:Q44)</f>
        <v>33.891999999999996</v>
      </c>
      <c r="R41" s="178">
        <f t="shared" si="4"/>
        <v>661.7450000000001</v>
      </c>
      <c r="S41" s="181">
        <f t="shared" si="5"/>
        <v>0.006491584282844865</v>
      </c>
      <c r="T41" s="180">
        <f>SUM(T42:T44)</f>
        <v>496.247</v>
      </c>
      <c r="U41" s="179">
        <f>SUM(U42:U44)</f>
        <v>106.85499999999999</v>
      </c>
      <c r="V41" s="178">
        <f>SUM(V42:V44)</f>
        <v>1.552</v>
      </c>
      <c r="W41" s="179">
        <f>SUM(W42:W44)</f>
        <v>0.855</v>
      </c>
      <c r="X41" s="178">
        <f t="shared" si="6"/>
        <v>605.509</v>
      </c>
      <c r="Y41" s="175">
        <f t="shared" si="7"/>
        <v>0.0928739292066676</v>
      </c>
    </row>
    <row r="42" spans="1:25" ht="19.5" customHeight="1">
      <c r="A42" s="342" t="s">
        <v>390</v>
      </c>
      <c r="B42" s="343">
        <v>328.387</v>
      </c>
      <c r="C42" s="344">
        <v>13.624</v>
      </c>
      <c r="D42" s="345">
        <v>59.685</v>
      </c>
      <c r="E42" s="344">
        <v>9.635</v>
      </c>
      <c r="F42" s="345">
        <f t="shared" si="0"/>
        <v>411.331</v>
      </c>
      <c r="G42" s="346">
        <f t="shared" si="1"/>
        <v>0.008093948687603051</v>
      </c>
      <c r="H42" s="343">
        <v>218.845</v>
      </c>
      <c r="I42" s="344">
        <v>10.7</v>
      </c>
      <c r="J42" s="345">
        <v>0.091</v>
      </c>
      <c r="K42" s="344">
        <v>0.091</v>
      </c>
      <c r="L42" s="345">
        <f t="shared" si="2"/>
        <v>229.727</v>
      </c>
      <c r="M42" s="347">
        <f t="shared" si="8"/>
        <v>0.7905209226603751</v>
      </c>
      <c r="N42" s="343">
        <v>413.01200000000006</v>
      </c>
      <c r="O42" s="344">
        <v>20.191</v>
      </c>
      <c r="P42" s="345">
        <v>59.685</v>
      </c>
      <c r="Q42" s="344">
        <v>9.635</v>
      </c>
      <c r="R42" s="345">
        <f t="shared" si="4"/>
        <v>502.523</v>
      </c>
      <c r="S42" s="346">
        <f t="shared" si="5"/>
        <v>0.004929648744709895</v>
      </c>
      <c r="T42" s="363">
        <v>372.444</v>
      </c>
      <c r="U42" s="344">
        <v>21.725</v>
      </c>
      <c r="V42" s="345">
        <v>0.091</v>
      </c>
      <c r="W42" s="344">
        <v>0.091</v>
      </c>
      <c r="X42" s="345">
        <f t="shared" si="6"/>
        <v>394.35100000000006</v>
      </c>
      <c r="Y42" s="348">
        <f t="shared" si="7"/>
        <v>0.27430385620931585</v>
      </c>
    </row>
    <row r="43" spans="1:25" ht="19.5" customHeight="1">
      <c r="A43" s="349" t="s">
        <v>391</v>
      </c>
      <c r="B43" s="350">
        <v>16.725</v>
      </c>
      <c r="C43" s="351">
        <v>7.384</v>
      </c>
      <c r="D43" s="352">
        <v>65.204</v>
      </c>
      <c r="E43" s="351">
        <v>1.759</v>
      </c>
      <c r="F43" s="352">
        <f>SUM(B43:E43)</f>
        <v>91.07199999999999</v>
      </c>
      <c r="G43" s="353">
        <f>F43/$F$9</f>
        <v>0.0017920655016942192</v>
      </c>
      <c r="H43" s="350">
        <v>110.628</v>
      </c>
      <c r="I43" s="351">
        <v>30.12</v>
      </c>
      <c r="J43" s="352">
        <v>0.505</v>
      </c>
      <c r="K43" s="351">
        <v>0.26</v>
      </c>
      <c r="L43" s="352">
        <f>SUM(H43:K43)</f>
        <v>141.51299999999998</v>
      </c>
      <c r="M43" s="354">
        <f>IF(ISERROR(F43/L43-1),"         /0",(F43/L43-1))</f>
        <v>-0.3564407510264075</v>
      </c>
      <c r="N43" s="350">
        <v>26.761</v>
      </c>
      <c r="O43" s="351">
        <v>7.6</v>
      </c>
      <c r="P43" s="352">
        <v>98.321</v>
      </c>
      <c r="Q43" s="351">
        <v>11.181</v>
      </c>
      <c r="R43" s="352">
        <f>SUM(N43:Q43)</f>
        <v>143.863</v>
      </c>
      <c r="S43" s="353">
        <f>R43/$R$9</f>
        <v>0.0014112668621340707</v>
      </c>
      <c r="T43" s="364">
        <v>121.94</v>
      </c>
      <c r="U43" s="351">
        <v>85.13</v>
      </c>
      <c r="V43" s="352">
        <v>1.3110000000000002</v>
      </c>
      <c r="W43" s="351">
        <v>0.464</v>
      </c>
      <c r="X43" s="352">
        <f>SUM(T43:W43)</f>
        <v>208.845</v>
      </c>
      <c r="Y43" s="355">
        <f>IF(ISERROR(R43/X43-1),"         /0",IF(R43/X43&gt;5,"  *  ",(R43/X43-1)))</f>
        <v>-0.31114941703177</v>
      </c>
    </row>
    <row r="44" spans="1:25" ht="19.5" customHeight="1" thickBot="1">
      <c r="A44" s="349" t="s">
        <v>51</v>
      </c>
      <c r="B44" s="350">
        <v>0.787</v>
      </c>
      <c r="C44" s="351">
        <v>0</v>
      </c>
      <c r="D44" s="352">
        <v>0</v>
      </c>
      <c r="E44" s="351">
        <v>0</v>
      </c>
      <c r="F44" s="352">
        <f>SUM(B44:E44)</f>
        <v>0.787</v>
      </c>
      <c r="G44" s="353">
        <f>F44/$F$9</f>
        <v>1.5486159849716167E-05</v>
      </c>
      <c r="H44" s="350">
        <v>0.885</v>
      </c>
      <c r="I44" s="351">
        <v>0</v>
      </c>
      <c r="J44" s="352">
        <v>0.1</v>
      </c>
      <c r="K44" s="351">
        <v>0.15</v>
      </c>
      <c r="L44" s="352">
        <f>SUM(H44:K44)</f>
        <v>1.135</v>
      </c>
      <c r="M44" s="354">
        <f>IF(ISERROR(F44/L44-1),"         /0",(F44/L44-1))</f>
        <v>-0.3066079295154185</v>
      </c>
      <c r="N44" s="350">
        <v>1.496</v>
      </c>
      <c r="O44" s="351">
        <v>0.024</v>
      </c>
      <c r="P44" s="352">
        <v>0.763</v>
      </c>
      <c r="Q44" s="351">
        <v>13.076</v>
      </c>
      <c r="R44" s="352">
        <f>SUM(N44:Q44)</f>
        <v>15.359</v>
      </c>
      <c r="S44" s="353">
        <f>R44/$R$9</f>
        <v>0.00015066867600089801</v>
      </c>
      <c r="T44" s="364">
        <v>1.863</v>
      </c>
      <c r="U44" s="351">
        <v>0</v>
      </c>
      <c r="V44" s="352">
        <v>0.15000000000000002</v>
      </c>
      <c r="W44" s="351">
        <v>0.3</v>
      </c>
      <c r="X44" s="352">
        <f>SUM(T44:W44)</f>
        <v>2.3129999999999997</v>
      </c>
      <c r="Y44" s="355" t="str">
        <f>IF(ISERROR(R44/X44-1),"         /0",IF(R44/X44&gt;5,"  *  ",(R44/X44-1)))</f>
        <v>  *  </v>
      </c>
    </row>
    <row r="45" spans="1:25" s="137" customFormat="1" ht="19.5" customHeight="1" thickBot="1">
      <c r="A45" s="173" t="s">
        <v>51</v>
      </c>
      <c r="B45" s="170">
        <v>34.693</v>
      </c>
      <c r="C45" s="169">
        <v>0.475</v>
      </c>
      <c r="D45" s="168">
        <v>0</v>
      </c>
      <c r="E45" s="169">
        <v>0</v>
      </c>
      <c r="F45" s="168">
        <f t="shared" si="0"/>
        <v>35.168</v>
      </c>
      <c r="G45" s="171">
        <f t="shared" si="1"/>
        <v>0.0006920168609845211</v>
      </c>
      <c r="H45" s="170">
        <v>46.416</v>
      </c>
      <c r="I45" s="169">
        <v>0.011</v>
      </c>
      <c r="J45" s="168">
        <v>0.12</v>
      </c>
      <c r="K45" s="169">
        <v>0.06</v>
      </c>
      <c r="L45" s="168">
        <f t="shared" si="2"/>
        <v>46.607</v>
      </c>
      <c r="M45" s="172">
        <f t="shared" si="8"/>
        <v>-0.2454352350505289</v>
      </c>
      <c r="N45" s="170">
        <v>54.047000000000004</v>
      </c>
      <c r="O45" s="169">
        <v>0.576</v>
      </c>
      <c r="P45" s="168"/>
      <c r="Q45" s="169"/>
      <c r="R45" s="168">
        <f t="shared" si="4"/>
        <v>54.623000000000005</v>
      </c>
      <c r="S45" s="171">
        <f t="shared" si="5"/>
        <v>0.0005358405553224203</v>
      </c>
      <c r="T45" s="170">
        <v>100.24499999999999</v>
      </c>
      <c r="U45" s="169">
        <v>0.011</v>
      </c>
      <c r="V45" s="168">
        <v>0.12</v>
      </c>
      <c r="W45" s="169">
        <v>0.06</v>
      </c>
      <c r="X45" s="168">
        <f>SUM(T45:W45)</f>
        <v>100.43599999999999</v>
      </c>
      <c r="Y45" s="165">
        <f t="shared" si="7"/>
        <v>-0.4561412242622167</v>
      </c>
    </row>
    <row r="46" ht="6.75" customHeight="1" thickTop="1">
      <c r="A46" s="105"/>
    </row>
    <row r="47" ht="14.25">
      <c r="A47" s="105" t="s">
        <v>50</v>
      </c>
    </row>
    <row r="48" ht="14.25">
      <c r="A48" s="112" t="s">
        <v>27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6:Y65536 M46:M65536 Y3 M3">
    <cfRule type="cellIs" priority="6" dxfId="93" operator="lessThan" stopIfTrue="1">
      <formula>0</formula>
    </cfRule>
  </conditionalFormatting>
  <conditionalFormatting sqref="Y10:Y45 M10:M45">
    <cfRule type="cellIs" priority="7" dxfId="93" operator="lessThan" stopIfTrue="1">
      <formula>0</formula>
    </cfRule>
    <cfRule type="cellIs" priority="8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Y9 M9">
    <cfRule type="cellIs" priority="3" dxfId="93" operator="lessThan" stopIfTrue="1">
      <formula>0</formula>
    </cfRule>
    <cfRule type="cellIs" priority="4" dxfId="95" operator="greaterThanOrEqual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41:V41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82"/>
  <sheetViews>
    <sheetView showGridLines="0" zoomScale="80" zoomScaleNormal="80" zoomScalePageLayoutView="0" workbookViewId="0" topLeftCell="A43">
      <selection activeCell="A50" sqref="A50:IV50"/>
    </sheetView>
  </sheetViews>
  <sheetFormatPr defaultColWidth="8.00390625" defaultRowHeight="15"/>
  <cols>
    <col min="1" max="1" width="24.28125" style="112" customWidth="1"/>
    <col min="2" max="2" width="9.140625" style="112" bestFit="1" customWidth="1"/>
    <col min="3" max="3" width="9.7109375" style="112" bestFit="1" customWidth="1"/>
    <col min="4" max="4" width="8.00390625" style="112" bestFit="1" customWidth="1"/>
    <col min="5" max="5" width="9.7109375" style="112" bestFit="1" customWidth="1"/>
    <col min="6" max="6" width="9.140625" style="112" bestFit="1" customWidth="1"/>
    <col min="7" max="7" width="9.421875" style="112" customWidth="1"/>
    <col min="8" max="8" width="9.28125" style="112" bestFit="1" customWidth="1"/>
    <col min="9" max="9" width="9.7109375" style="112" bestFit="1" customWidth="1"/>
    <col min="10" max="10" width="8.140625" style="112" customWidth="1"/>
    <col min="11" max="11" width="9.00390625" style="112" customWidth="1"/>
    <col min="12" max="12" width="9.140625" style="112" customWidth="1"/>
    <col min="13" max="13" width="10.28125" style="112" bestFit="1" customWidth="1"/>
    <col min="14" max="14" width="9.28125" style="112" bestFit="1" customWidth="1"/>
    <col min="15" max="15" width="10.140625" style="112" customWidth="1"/>
    <col min="16" max="16" width="8.421875" style="112" bestFit="1" customWidth="1"/>
    <col min="17" max="17" width="9.140625" style="112" customWidth="1"/>
    <col min="18" max="19" width="9.8515625" style="112" bestFit="1" customWidth="1"/>
    <col min="20" max="20" width="10.421875" style="112" customWidth="1"/>
    <col min="21" max="21" width="10.28125" style="112" customWidth="1"/>
    <col min="22" max="22" width="8.8515625" style="112" customWidth="1"/>
    <col min="23" max="23" width="10.28125" style="112" customWidth="1"/>
    <col min="24" max="24" width="9.8515625" style="112" bestFit="1" customWidth="1"/>
    <col min="25" max="25" width="8.7109375" style="112" bestFit="1" customWidth="1"/>
    <col min="26" max="16384" width="8.00390625" style="112" customWidth="1"/>
  </cols>
  <sheetData>
    <row r="1" spans="24:25" ht="18.75" thickBot="1">
      <c r="X1" s="617" t="s">
        <v>26</v>
      </c>
      <c r="Y1" s="618"/>
    </row>
    <row r="2" ht="5.25" customHeight="1" thickBot="1"/>
    <row r="3" spans="1:25" ht="24.75" customHeight="1" thickTop="1">
      <c r="A3" s="675" t="s">
        <v>68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S3" s="676"/>
      <c r="T3" s="676"/>
      <c r="U3" s="676"/>
      <c r="V3" s="676"/>
      <c r="W3" s="676"/>
      <c r="X3" s="676"/>
      <c r="Y3" s="677"/>
    </row>
    <row r="4" spans="1:25" ht="21" customHeight="1" thickBot="1">
      <c r="A4" s="686" t="s">
        <v>42</v>
      </c>
      <c r="B4" s="687"/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7"/>
      <c r="O4" s="687"/>
      <c r="P4" s="687"/>
      <c r="Q4" s="687"/>
      <c r="R4" s="687"/>
      <c r="S4" s="687"/>
      <c r="T4" s="687"/>
      <c r="U4" s="687"/>
      <c r="V4" s="687"/>
      <c r="W4" s="687"/>
      <c r="X4" s="687"/>
      <c r="Y4" s="688"/>
    </row>
    <row r="5" spans="1:25" s="164" customFormat="1" ht="15.75" customHeight="1" thickBot="1" thickTop="1">
      <c r="A5" s="622" t="s">
        <v>63</v>
      </c>
      <c r="B5" s="692" t="s">
        <v>34</v>
      </c>
      <c r="C5" s="693"/>
      <c r="D5" s="693"/>
      <c r="E5" s="693"/>
      <c r="F5" s="693"/>
      <c r="G5" s="693"/>
      <c r="H5" s="693"/>
      <c r="I5" s="693"/>
      <c r="J5" s="694"/>
      <c r="K5" s="694"/>
      <c r="L5" s="694"/>
      <c r="M5" s="695"/>
      <c r="N5" s="692" t="s">
        <v>33</v>
      </c>
      <c r="O5" s="693"/>
      <c r="P5" s="693"/>
      <c r="Q5" s="693"/>
      <c r="R5" s="693"/>
      <c r="S5" s="693"/>
      <c r="T5" s="693"/>
      <c r="U5" s="693"/>
      <c r="V5" s="693"/>
      <c r="W5" s="693"/>
      <c r="X5" s="693"/>
      <c r="Y5" s="696"/>
    </row>
    <row r="6" spans="1:25" s="130" customFormat="1" ht="26.25" customHeight="1" thickBot="1">
      <c r="A6" s="623"/>
      <c r="B6" s="697" t="s">
        <v>155</v>
      </c>
      <c r="C6" s="698"/>
      <c r="D6" s="698"/>
      <c r="E6" s="698"/>
      <c r="F6" s="698"/>
      <c r="G6" s="678" t="s">
        <v>32</v>
      </c>
      <c r="H6" s="697" t="s">
        <v>156</v>
      </c>
      <c r="I6" s="698"/>
      <c r="J6" s="698"/>
      <c r="K6" s="698"/>
      <c r="L6" s="698"/>
      <c r="M6" s="689" t="s">
        <v>31</v>
      </c>
      <c r="N6" s="697" t="s">
        <v>157</v>
      </c>
      <c r="O6" s="698"/>
      <c r="P6" s="698"/>
      <c r="Q6" s="698"/>
      <c r="R6" s="698"/>
      <c r="S6" s="678" t="s">
        <v>32</v>
      </c>
      <c r="T6" s="697" t="s">
        <v>158</v>
      </c>
      <c r="U6" s="698"/>
      <c r="V6" s="698"/>
      <c r="W6" s="698"/>
      <c r="X6" s="698"/>
      <c r="Y6" s="683" t="s">
        <v>31</v>
      </c>
    </row>
    <row r="7" spans="1:25" s="125" customFormat="1" ht="26.25" customHeight="1">
      <c r="A7" s="624"/>
      <c r="B7" s="616" t="s">
        <v>20</v>
      </c>
      <c r="C7" s="612"/>
      <c r="D7" s="611" t="s">
        <v>19</v>
      </c>
      <c r="E7" s="612"/>
      <c r="F7" s="703" t="s">
        <v>15</v>
      </c>
      <c r="G7" s="679"/>
      <c r="H7" s="616" t="s">
        <v>20</v>
      </c>
      <c r="I7" s="612"/>
      <c r="J7" s="611" t="s">
        <v>19</v>
      </c>
      <c r="K7" s="612"/>
      <c r="L7" s="703" t="s">
        <v>15</v>
      </c>
      <c r="M7" s="690"/>
      <c r="N7" s="616" t="s">
        <v>20</v>
      </c>
      <c r="O7" s="612"/>
      <c r="P7" s="611" t="s">
        <v>19</v>
      </c>
      <c r="Q7" s="612"/>
      <c r="R7" s="703" t="s">
        <v>15</v>
      </c>
      <c r="S7" s="679"/>
      <c r="T7" s="616" t="s">
        <v>20</v>
      </c>
      <c r="U7" s="612"/>
      <c r="V7" s="611" t="s">
        <v>19</v>
      </c>
      <c r="W7" s="612"/>
      <c r="X7" s="703" t="s">
        <v>15</v>
      </c>
      <c r="Y7" s="684"/>
    </row>
    <row r="8" spans="1:25" s="160" customFormat="1" ht="27" thickBot="1">
      <c r="A8" s="625"/>
      <c r="B8" s="163" t="s">
        <v>29</v>
      </c>
      <c r="C8" s="161" t="s">
        <v>28</v>
      </c>
      <c r="D8" s="162" t="s">
        <v>29</v>
      </c>
      <c r="E8" s="161" t="s">
        <v>28</v>
      </c>
      <c r="F8" s="674"/>
      <c r="G8" s="680"/>
      <c r="H8" s="163" t="s">
        <v>29</v>
      </c>
      <c r="I8" s="161" t="s">
        <v>28</v>
      </c>
      <c r="J8" s="162" t="s">
        <v>29</v>
      </c>
      <c r="K8" s="161" t="s">
        <v>28</v>
      </c>
      <c r="L8" s="674"/>
      <c r="M8" s="691"/>
      <c r="N8" s="163" t="s">
        <v>29</v>
      </c>
      <c r="O8" s="161" t="s">
        <v>28</v>
      </c>
      <c r="P8" s="162" t="s">
        <v>29</v>
      </c>
      <c r="Q8" s="161" t="s">
        <v>28</v>
      </c>
      <c r="R8" s="674"/>
      <c r="S8" s="680"/>
      <c r="T8" s="163" t="s">
        <v>29</v>
      </c>
      <c r="U8" s="161" t="s">
        <v>28</v>
      </c>
      <c r="V8" s="162" t="s">
        <v>29</v>
      </c>
      <c r="W8" s="161" t="s">
        <v>28</v>
      </c>
      <c r="X8" s="674"/>
      <c r="Y8" s="685"/>
    </row>
    <row r="9" spans="1:25" s="114" customFormat="1" ht="18" customHeight="1" thickBot="1" thickTop="1">
      <c r="A9" s="213" t="s">
        <v>22</v>
      </c>
      <c r="B9" s="212">
        <f>B10+B32+B49+B60+B74+B79</f>
        <v>21477.372</v>
      </c>
      <c r="C9" s="211">
        <f>C10+C32+C49+C60+C74+C79</f>
        <v>10834.469</v>
      </c>
      <c r="D9" s="209">
        <f>D10+D32+D49+D60+D74+D79</f>
        <v>13366.740999999998</v>
      </c>
      <c r="E9" s="210">
        <f>E10+E32+E49+E60+E74+E79</f>
        <v>5140.989</v>
      </c>
      <c r="F9" s="209">
        <f>SUM(B9:E9)</f>
        <v>50819.570999999996</v>
      </c>
      <c r="G9" s="221">
        <f>F9/$F$9</f>
        <v>1</v>
      </c>
      <c r="H9" s="212">
        <f>H10+H32+H49+H60+H74+H79</f>
        <v>25078.524</v>
      </c>
      <c r="I9" s="211">
        <f>I10+I32+I49+I60+I74+I79</f>
        <v>12695.67</v>
      </c>
      <c r="J9" s="209">
        <f>J10+J32+J49+J60+J74+J79</f>
        <v>5917.0419999999995</v>
      </c>
      <c r="K9" s="210">
        <f>K10+K32+K49+K60+K74+K79</f>
        <v>1500.3119999999997</v>
      </c>
      <c r="L9" s="209">
        <f>SUM(H9:K9)</f>
        <v>45191.548</v>
      </c>
      <c r="M9" s="266">
        <f>IF(ISERROR(F9/L9-1),"         /0",(F9/L9-1))</f>
        <v>0.124537070515929</v>
      </c>
      <c r="N9" s="269">
        <f>N10+N32+N49+N60+N74+N79</f>
        <v>45434.639</v>
      </c>
      <c r="O9" s="211">
        <f>O10+O32+O49+O60+O74+O79</f>
        <v>24029.468</v>
      </c>
      <c r="P9" s="209">
        <f>P10+P32+P49+P60+P74+P79</f>
        <v>23683.194000000003</v>
      </c>
      <c r="Q9" s="210">
        <f>Q10+Q32+Q49+Q60+Q74+Q79</f>
        <v>8791.605</v>
      </c>
      <c r="R9" s="209">
        <f>SUM(N9:Q9)</f>
        <v>101938.906</v>
      </c>
      <c r="S9" s="282">
        <f>R9/$R$9</f>
        <v>1</v>
      </c>
      <c r="T9" s="212">
        <f>T10+T32+T49+T60+T74+T79</f>
        <v>52001.50100000001</v>
      </c>
      <c r="U9" s="211">
        <f>U10+U32+U49+U60+U74+U79</f>
        <v>26263.797999999995</v>
      </c>
      <c r="V9" s="209">
        <f>V10+V32+V49+V60+V74+V79</f>
        <v>12940.434970000002</v>
      </c>
      <c r="W9" s="210">
        <f>W10+W32+W49+W60+W74+W79</f>
        <v>2904.5259999999994</v>
      </c>
      <c r="X9" s="209">
        <f>SUM(T9:W9)</f>
        <v>94110.25997</v>
      </c>
      <c r="Y9" s="208">
        <f>IF(ISERROR(R9/X9-1),"         /0",(R9/X9-1))</f>
        <v>0.08318589314805402</v>
      </c>
    </row>
    <row r="10" spans="1:25" s="145" customFormat="1" ht="19.5" customHeight="1">
      <c r="A10" s="152" t="s">
        <v>56</v>
      </c>
      <c r="B10" s="149">
        <f>SUM(B11:B31)</f>
        <v>13111.158</v>
      </c>
      <c r="C10" s="148">
        <f>SUM(C11:C31)</f>
        <v>3454.461</v>
      </c>
      <c r="D10" s="147">
        <f>SUM(D11:D31)</f>
        <v>11594.045999999998</v>
      </c>
      <c r="E10" s="194">
        <f>SUM(E11:E31)</f>
        <v>4056.52</v>
      </c>
      <c r="F10" s="147">
        <f>SUM(B10:E10)</f>
        <v>32216.184999999998</v>
      </c>
      <c r="G10" s="150">
        <f>F10/$F$9</f>
        <v>0.6339326437840257</v>
      </c>
      <c r="H10" s="149">
        <f>SUM(H11:H31)</f>
        <v>16976.654</v>
      </c>
      <c r="I10" s="148">
        <f>SUM(I11:I31)</f>
        <v>5762.650000000001</v>
      </c>
      <c r="J10" s="147">
        <f>SUM(J11:J31)</f>
        <v>5587.915</v>
      </c>
      <c r="K10" s="194">
        <f>SUM(K11:K31)</f>
        <v>1399.714</v>
      </c>
      <c r="L10" s="147">
        <f>SUM(H10:K10)</f>
        <v>29726.933</v>
      </c>
      <c r="M10" s="267">
        <f>IF(ISERROR(F10/L10-1),"         /0",(F10/L10-1))</f>
        <v>0.08373726277110372</v>
      </c>
      <c r="N10" s="270">
        <f>SUM(N11:N31)</f>
        <v>29829.059</v>
      </c>
      <c r="O10" s="148">
        <f>SUM(O11:O31)</f>
        <v>9203.053</v>
      </c>
      <c r="P10" s="147">
        <f>SUM(P11:P31)</f>
        <v>20866.641000000003</v>
      </c>
      <c r="Q10" s="194">
        <f>SUM(Q11:Q31)</f>
        <v>7072.919</v>
      </c>
      <c r="R10" s="147">
        <f>SUM(N10:Q10)</f>
        <v>66971.672</v>
      </c>
      <c r="S10" s="283">
        <f>R10/$R$9</f>
        <v>0.6569785239798435</v>
      </c>
      <c r="T10" s="149">
        <f>SUM(T11:T31)</f>
        <v>36502.058</v>
      </c>
      <c r="U10" s="148">
        <f>SUM(U11:U31)</f>
        <v>11986.967999999999</v>
      </c>
      <c r="V10" s="147">
        <f>SUM(V11:V31)</f>
        <v>12381.54197</v>
      </c>
      <c r="W10" s="194">
        <f>SUM(W11:W31)</f>
        <v>2792.5119999999997</v>
      </c>
      <c r="X10" s="147">
        <f>SUM(T10:W10)</f>
        <v>63663.07997</v>
      </c>
      <c r="Y10" s="146">
        <f aca="true" t="shared" si="0" ref="Y10:Y19">IF(ISERROR(R10/X10-1),"         /0",IF(R10/X10&gt;5,"  *  ",(R10/X10-1)))</f>
        <v>0.0519703418615487</v>
      </c>
    </row>
    <row r="11" spans="1:25" ht="19.5" customHeight="1">
      <c r="A11" s="342" t="s">
        <v>175</v>
      </c>
      <c r="B11" s="343">
        <v>7460.013999999999</v>
      </c>
      <c r="C11" s="344">
        <v>2223.692</v>
      </c>
      <c r="D11" s="345">
        <v>0</v>
      </c>
      <c r="E11" s="366">
        <v>0</v>
      </c>
      <c r="F11" s="345">
        <f>SUM(B11:E11)</f>
        <v>9683.705999999998</v>
      </c>
      <c r="G11" s="346">
        <f>F11/$F$9</f>
        <v>0.19055072306690662</v>
      </c>
      <c r="H11" s="343">
        <v>6512.536999999999</v>
      </c>
      <c r="I11" s="344">
        <v>2320.62</v>
      </c>
      <c r="J11" s="345"/>
      <c r="K11" s="366"/>
      <c r="L11" s="345">
        <f>SUM(H11:K11)</f>
        <v>8833.157</v>
      </c>
      <c r="M11" s="375">
        <f>IF(ISERROR(F11/L11-1),"         /0",(F11/L11-1))</f>
        <v>0.09629048821389663</v>
      </c>
      <c r="N11" s="376">
        <v>14920.028</v>
      </c>
      <c r="O11" s="344">
        <v>4447.384</v>
      </c>
      <c r="P11" s="345"/>
      <c r="Q11" s="366"/>
      <c r="R11" s="345">
        <f>SUM(N11:Q11)</f>
        <v>19367.412</v>
      </c>
      <c r="S11" s="377">
        <f>R11/$R$9</f>
        <v>0.18999038502532095</v>
      </c>
      <c r="T11" s="343">
        <v>13913.317000000001</v>
      </c>
      <c r="U11" s="344">
        <v>5031.126</v>
      </c>
      <c r="V11" s="345"/>
      <c r="W11" s="366"/>
      <c r="X11" s="345">
        <f>SUM(T11:W11)</f>
        <v>18944.443</v>
      </c>
      <c r="Y11" s="348">
        <f t="shared" si="0"/>
        <v>0.022326811086501808</v>
      </c>
    </row>
    <row r="12" spans="1:25" ht="19.5" customHeight="1">
      <c r="A12" s="349" t="s">
        <v>259</v>
      </c>
      <c r="B12" s="350">
        <v>0</v>
      </c>
      <c r="C12" s="351">
        <v>0</v>
      </c>
      <c r="D12" s="352">
        <v>3095.929</v>
      </c>
      <c r="E12" s="369">
        <v>1446.767</v>
      </c>
      <c r="F12" s="352">
        <f>SUM(B12:E12)</f>
        <v>4542.696</v>
      </c>
      <c r="G12" s="353">
        <f>F12/$F$9</f>
        <v>0.08938871207708543</v>
      </c>
      <c r="H12" s="350"/>
      <c r="I12" s="351"/>
      <c r="J12" s="352">
        <v>313.152</v>
      </c>
      <c r="K12" s="369">
        <v>172.547</v>
      </c>
      <c r="L12" s="352">
        <f>SUM(H12:K12)</f>
        <v>485.69899999999996</v>
      </c>
      <c r="M12" s="378">
        <f>IF(ISERROR(F12/L12-1),"         /0",(F12/L12-1))</f>
        <v>8.352903753147526</v>
      </c>
      <c r="N12" s="379"/>
      <c r="O12" s="351"/>
      <c r="P12" s="352">
        <v>6356.26</v>
      </c>
      <c r="Q12" s="369">
        <v>2899.834</v>
      </c>
      <c r="R12" s="352">
        <f>SUM(N12:Q12)</f>
        <v>9256.094000000001</v>
      </c>
      <c r="S12" s="380">
        <f>R12/$R$9</f>
        <v>0.0908004054899314</v>
      </c>
      <c r="T12" s="350"/>
      <c r="U12" s="351"/>
      <c r="V12" s="352">
        <v>869.452</v>
      </c>
      <c r="W12" s="369">
        <v>541.747</v>
      </c>
      <c r="X12" s="352">
        <f>SUM(T12:W12)</f>
        <v>1411.199</v>
      </c>
      <c r="Y12" s="355" t="str">
        <f t="shared" si="0"/>
        <v>  *  </v>
      </c>
    </row>
    <row r="13" spans="1:25" ht="19.5" customHeight="1">
      <c r="A13" s="349" t="s">
        <v>258</v>
      </c>
      <c r="B13" s="350">
        <v>0</v>
      </c>
      <c r="C13" s="351">
        <v>0</v>
      </c>
      <c r="D13" s="352">
        <v>3361.4350000000004</v>
      </c>
      <c r="E13" s="369">
        <v>1070.818</v>
      </c>
      <c r="F13" s="352">
        <f>SUM(B13:E13)</f>
        <v>4432.253000000001</v>
      </c>
      <c r="G13" s="353">
        <f>F13/$F$9</f>
        <v>0.08721547452653626</v>
      </c>
      <c r="H13" s="350"/>
      <c r="I13" s="351"/>
      <c r="J13" s="352">
        <v>2407.103</v>
      </c>
      <c r="K13" s="369">
        <v>614.896</v>
      </c>
      <c r="L13" s="352">
        <f>SUM(H13:K13)</f>
        <v>3021.999</v>
      </c>
      <c r="M13" s="378">
        <f>IF(ISERROR(F13/L13-1),"         /0",(F13/L13-1))</f>
        <v>0.46666262960378235</v>
      </c>
      <c r="N13" s="379"/>
      <c r="O13" s="351"/>
      <c r="P13" s="352">
        <v>4699.057</v>
      </c>
      <c r="Q13" s="369">
        <v>1693.1480000000001</v>
      </c>
      <c r="R13" s="352">
        <f>SUM(N13:Q13)</f>
        <v>6392.205</v>
      </c>
      <c r="S13" s="380">
        <f>R13/$R$9</f>
        <v>0.06270623504631294</v>
      </c>
      <c r="T13" s="350"/>
      <c r="U13" s="351"/>
      <c r="V13" s="352">
        <v>5686.381</v>
      </c>
      <c r="W13" s="369">
        <v>1203.806</v>
      </c>
      <c r="X13" s="352">
        <f>SUM(T13:W13)</f>
        <v>6890.187</v>
      </c>
      <c r="Y13" s="355">
        <f t="shared" si="0"/>
        <v>-0.07227409067417179</v>
      </c>
    </row>
    <row r="14" spans="1:25" ht="19.5" customHeight="1">
      <c r="A14" s="349" t="s">
        <v>260</v>
      </c>
      <c r="B14" s="350">
        <v>1993.644</v>
      </c>
      <c r="C14" s="351">
        <v>214.20700000000002</v>
      </c>
      <c r="D14" s="352">
        <v>1285.422</v>
      </c>
      <c r="E14" s="369">
        <v>588.558</v>
      </c>
      <c r="F14" s="352">
        <f>SUM(B14:E14)</f>
        <v>4081.831</v>
      </c>
      <c r="G14" s="353">
        <f>F14/$F$9</f>
        <v>0.08032006015950037</v>
      </c>
      <c r="H14" s="350">
        <v>1821.617</v>
      </c>
      <c r="I14" s="351">
        <v>828.7379999999999</v>
      </c>
      <c r="J14" s="352">
        <v>1542.08</v>
      </c>
      <c r="K14" s="369">
        <v>171.90699999999998</v>
      </c>
      <c r="L14" s="352">
        <f>SUM(H14:K14)</f>
        <v>4364.342</v>
      </c>
      <c r="M14" s="378">
        <f>IF(ISERROR(F14/L14-1),"         /0",(F14/L14-1))</f>
        <v>-0.06473163652161074</v>
      </c>
      <c r="N14" s="379">
        <v>3981.082</v>
      </c>
      <c r="O14" s="351">
        <v>830.4689999999999</v>
      </c>
      <c r="P14" s="352">
        <v>2307.32</v>
      </c>
      <c r="Q14" s="369">
        <v>634.219</v>
      </c>
      <c r="R14" s="352">
        <f>SUM(N14:Q14)</f>
        <v>7753.089999999999</v>
      </c>
      <c r="S14" s="380">
        <f>R14/$R$9</f>
        <v>0.07605624098025929</v>
      </c>
      <c r="T14" s="350">
        <v>4007.8419999999996</v>
      </c>
      <c r="U14" s="351">
        <v>1564.8719999999998</v>
      </c>
      <c r="V14" s="352">
        <v>3192.804</v>
      </c>
      <c r="W14" s="369">
        <v>346.7</v>
      </c>
      <c r="X14" s="352">
        <f>SUM(T14:W14)</f>
        <v>9112.218</v>
      </c>
      <c r="Y14" s="355">
        <f t="shared" si="0"/>
        <v>-0.1491544649173232</v>
      </c>
    </row>
    <row r="15" spans="1:25" ht="19.5" customHeight="1">
      <c r="A15" s="349" t="s">
        <v>261</v>
      </c>
      <c r="B15" s="350">
        <v>0</v>
      </c>
      <c r="C15" s="351">
        <v>0</v>
      </c>
      <c r="D15" s="352">
        <v>1128.394</v>
      </c>
      <c r="E15" s="369">
        <v>187.634</v>
      </c>
      <c r="F15" s="352">
        <f>SUM(B15:E15)</f>
        <v>1316.028</v>
      </c>
      <c r="G15" s="353">
        <f>F15/$F$9</f>
        <v>0.025896086371921558</v>
      </c>
      <c r="H15" s="350"/>
      <c r="I15" s="351"/>
      <c r="J15" s="352"/>
      <c r="K15" s="369"/>
      <c r="L15" s="352">
        <f>SUM(H15:K15)</f>
        <v>0</v>
      </c>
      <c r="M15" s="378" t="str">
        <f>IF(ISERROR(F15/L15-1),"         /0",(F15/L15-1))</f>
        <v>         /0</v>
      </c>
      <c r="N15" s="379"/>
      <c r="O15" s="351"/>
      <c r="P15" s="352">
        <v>2385.7349999999997</v>
      </c>
      <c r="Q15" s="369">
        <v>422.631</v>
      </c>
      <c r="R15" s="352">
        <f>SUM(N15:Q15)</f>
        <v>2808.3659999999995</v>
      </c>
      <c r="S15" s="380">
        <f>R15/$R$9</f>
        <v>0.027549501070768794</v>
      </c>
      <c r="T15" s="350"/>
      <c r="U15" s="351"/>
      <c r="V15" s="352"/>
      <c r="W15" s="369"/>
      <c r="X15" s="352">
        <f>SUM(T15:W15)</f>
        <v>0</v>
      </c>
      <c r="Y15" s="355" t="str">
        <f>IF(ISERROR(R15/X15-1),"         /0",IF(R15/X15&gt;5,"  *  ",(R15/X15-1)))</f>
        <v>         /0</v>
      </c>
    </row>
    <row r="16" spans="1:25" ht="19.5" customHeight="1">
      <c r="A16" s="349" t="s">
        <v>159</v>
      </c>
      <c r="B16" s="350">
        <v>920.084</v>
      </c>
      <c r="C16" s="351">
        <v>373.28799999999995</v>
      </c>
      <c r="D16" s="352">
        <v>0</v>
      </c>
      <c r="E16" s="369">
        <v>0</v>
      </c>
      <c r="F16" s="352">
        <f>SUM(B16:E16)</f>
        <v>1293.3719999999998</v>
      </c>
      <c r="G16" s="353">
        <f>F16/$F$9</f>
        <v>0.025450273871851455</v>
      </c>
      <c r="H16" s="350">
        <v>743.778</v>
      </c>
      <c r="I16" s="351">
        <v>423.137</v>
      </c>
      <c r="J16" s="352">
        <v>0</v>
      </c>
      <c r="K16" s="369">
        <v>0</v>
      </c>
      <c r="L16" s="352">
        <f>SUM(H16:K16)</f>
        <v>1166.915</v>
      </c>
      <c r="M16" s="378">
        <f>IF(ISERROR(F16/L16-1),"         /0",(F16/L16-1))</f>
        <v>0.10836864724508621</v>
      </c>
      <c r="N16" s="379">
        <v>1821.6849999999997</v>
      </c>
      <c r="O16" s="351">
        <v>869.692</v>
      </c>
      <c r="P16" s="352">
        <v>0</v>
      </c>
      <c r="Q16" s="369">
        <v>0</v>
      </c>
      <c r="R16" s="352">
        <f>SUM(N16:Q16)</f>
        <v>2691.3769999999995</v>
      </c>
      <c r="S16" s="380">
        <f>R16/$R$9</f>
        <v>0.02640186269999797</v>
      </c>
      <c r="T16" s="350">
        <v>1665.7069999999999</v>
      </c>
      <c r="U16" s="351">
        <v>857.0400000000001</v>
      </c>
      <c r="V16" s="352">
        <v>0</v>
      </c>
      <c r="W16" s="369">
        <v>0</v>
      </c>
      <c r="X16" s="352">
        <f>SUM(T16:W16)</f>
        <v>2522.747</v>
      </c>
      <c r="Y16" s="355">
        <f>IF(ISERROR(R16/X16-1),"         /0",IF(R16/X16&gt;5,"  *  ",(R16/X16-1)))</f>
        <v>0.06684380161783943</v>
      </c>
    </row>
    <row r="17" spans="1:25" ht="19.5" customHeight="1">
      <c r="A17" s="349" t="s">
        <v>397</v>
      </c>
      <c r="B17" s="350">
        <v>0</v>
      </c>
      <c r="C17" s="351">
        <v>0</v>
      </c>
      <c r="D17" s="352">
        <v>733.107</v>
      </c>
      <c r="E17" s="369">
        <v>372.386</v>
      </c>
      <c r="F17" s="352">
        <f>SUM(B17:E17)</f>
        <v>1105.493</v>
      </c>
      <c r="G17" s="353">
        <f>F17/$F$9</f>
        <v>0.021753292643891073</v>
      </c>
      <c r="H17" s="350"/>
      <c r="I17" s="351"/>
      <c r="J17" s="352">
        <v>78.75</v>
      </c>
      <c r="K17" s="369">
        <v>121.845</v>
      </c>
      <c r="L17" s="352">
        <f>SUM(H17:K17)</f>
        <v>200.595</v>
      </c>
      <c r="M17" s="378">
        <f>IF(ISERROR(F17/L17-1),"         /0",(F17/L17-1))</f>
        <v>4.511069568035095</v>
      </c>
      <c r="N17" s="379"/>
      <c r="O17" s="351"/>
      <c r="P17" s="352">
        <v>1238.682</v>
      </c>
      <c r="Q17" s="369">
        <v>486.829</v>
      </c>
      <c r="R17" s="352">
        <f>SUM(N17:Q17)</f>
        <v>1725.511</v>
      </c>
      <c r="S17" s="380">
        <f>R17/$R$9</f>
        <v>0.0169269130669305</v>
      </c>
      <c r="T17" s="350"/>
      <c r="U17" s="351"/>
      <c r="V17" s="352">
        <v>242.419</v>
      </c>
      <c r="W17" s="369">
        <v>126.729</v>
      </c>
      <c r="X17" s="352">
        <f>SUM(T17:W17)</f>
        <v>369.148</v>
      </c>
      <c r="Y17" s="355">
        <f t="shared" si="0"/>
        <v>3.6743067821036544</v>
      </c>
    </row>
    <row r="18" spans="1:25" ht="19.5" customHeight="1">
      <c r="A18" s="349" t="s">
        <v>264</v>
      </c>
      <c r="B18" s="350">
        <v>1023.988</v>
      </c>
      <c r="C18" s="351">
        <v>0</v>
      </c>
      <c r="D18" s="352">
        <v>0</v>
      </c>
      <c r="E18" s="369">
        <v>0</v>
      </c>
      <c r="F18" s="352">
        <f>SUM(B18:E18)</f>
        <v>1023.988</v>
      </c>
      <c r="G18" s="353">
        <f>F18/$F$9</f>
        <v>0.020149481387790547</v>
      </c>
      <c r="H18" s="350">
        <v>1011.124</v>
      </c>
      <c r="I18" s="351"/>
      <c r="J18" s="352"/>
      <c r="K18" s="369"/>
      <c r="L18" s="352">
        <f>SUM(H18:K18)</f>
        <v>1011.124</v>
      </c>
      <c r="M18" s="378">
        <f>IF(ISERROR(F18/L18-1),"         /0",(F18/L18-1))</f>
        <v>0.012722475186030646</v>
      </c>
      <c r="N18" s="379">
        <v>2131.561</v>
      </c>
      <c r="O18" s="351"/>
      <c r="P18" s="352"/>
      <c r="Q18" s="369"/>
      <c r="R18" s="352">
        <f>SUM(N18:Q18)</f>
        <v>2131.561</v>
      </c>
      <c r="S18" s="380">
        <f>R18/$R$9</f>
        <v>0.02091018124130153</v>
      </c>
      <c r="T18" s="350">
        <v>1946.154</v>
      </c>
      <c r="U18" s="351"/>
      <c r="V18" s="352"/>
      <c r="W18" s="369"/>
      <c r="X18" s="352">
        <f>SUM(T18:W18)</f>
        <v>1946.154</v>
      </c>
      <c r="Y18" s="355">
        <f t="shared" si="0"/>
        <v>0.09526841144123233</v>
      </c>
    </row>
    <row r="19" spans="1:25" ht="19.5" customHeight="1">
      <c r="A19" s="349" t="s">
        <v>265</v>
      </c>
      <c r="B19" s="350">
        <v>915.946</v>
      </c>
      <c r="C19" s="351">
        <v>95.591</v>
      </c>
      <c r="D19" s="352">
        <v>0</v>
      </c>
      <c r="E19" s="369">
        <v>0</v>
      </c>
      <c r="F19" s="352">
        <f>SUM(B19:E19)</f>
        <v>1011.537</v>
      </c>
      <c r="G19" s="353">
        <f>F19/$F$9</f>
        <v>0.019904477351845418</v>
      </c>
      <c r="H19" s="350">
        <v>2402.695</v>
      </c>
      <c r="I19" s="351">
        <v>157.961</v>
      </c>
      <c r="J19" s="352"/>
      <c r="K19" s="369"/>
      <c r="L19" s="352">
        <f>SUM(H19:K19)</f>
        <v>2560.656</v>
      </c>
      <c r="M19" s="378">
        <f>IF(ISERROR(F19/L19-1),"         /0",(F19/L19-1))</f>
        <v>-0.6049695859186084</v>
      </c>
      <c r="N19" s="379">
        <v>2457.884</v>
      </c>
      <c r="O19" s="351">
        <v>300.227</v>
      </c>
      <c r="P19" s="352"/>
      <c r="Q19" s="369"/>
      <c r="R19" s="352">
        <f>SUM(N19:Q19)</f>
        <v>2758.111</v>
      </c>
      <c r="S19" s="380">
        <f>R19/$R$9</f>
        <v>0.027056509709845227</v>
      </c>
      <c r="T19" s="350">
        <v>4925.025000000001</v>
      </c>
      <c r="U19" s="351">
        <v>564.719</v>
      </c>
      <c r="V19" s="352"/>
      <c r="W19" s="369"/>
      <c r="X19" s="352">
        <f>SUM(T19:W19)</f>
        <v>5489.744000000001</v>
      </c>
      <c r="Y19" s="355">
        <f t="shared" si="0"/>
        <v>-0.4975884121372509</v>
      </c>
    </row>
    <row r="20" spans="1:25" ht="19.5" customHeight="1">
      <c r="A20" s="349" t="s">
        <v>268</v>
      </c>
      <c r="B20" s="350">
        <v>0</v>
      </c>
      <c r="C20" s="351">
        <v>0</v>
      </c>
      <c r="D20" s="352">
        <v>943.908</v>
      </c>
      <c r="E20" s="369">
        <v>0</v>
      </c>
      <c r="F20" s="352">
        <f aca="true" t="shared" si="1" ref="F20:F28">SUM(B20:E20)</f>
        <v>943.908</v>
      </c>
      <c r="G20" s="353">
        <f aca="true" t="shared" si="2" ref="G20:G28">F20/$F$9</f>
        <v>0.018573710510071013</v>
      </c>
      <c r="H20" s="350"/>
      <c r="I20" s="351"/>
      <c r="J20" s="352"/>
      <c r="K20" s="369"/>
      <c r="L20" s="352">
        <f aca="true" t="shared" si="3" ref="L20:L28">SUM(H20:K20)</f>
        <v>0</v>
      </c>
      <c r="M20" s="378" t="str">
        <f aca="true" t="shared" si="4" ref="M20:M28">IF(ISERROR(F20/L20-1),"         /0",(F20/L20-1))</f>
        <v>         /0</v>
      </c>
      <c r="N20" s="379"/>
      <c r="O20" s="351"/>
      <c r="P20" s="352">
        <v>1521.045</v>
      </c>
      <c r="Q20" s="369">
        <v>183.127</v>
      </c>
      <c r="R20" s="352">
        <f aca="true" t="shared" si="5" ref="R20:R28">SUM(N20:Q20)</f>
        <v>1704.172</v>
      </c>
      <c r="S20" s="380">
        <f aca="true" t="shared" si="6" ref="S20:S28">R20/$R$9</f>
        <v>0.01671758180335975</v>
      </c>
      <c r="T20" s="350"/>
      <c r="U20" s="351"/>
      <c r="V20" s="352"/>
      <c r="W20" s="369"/>
      <c r="X20" s="352">
        <f aca="true" t="shared" si="7" ref="X20:X28">SUM(T20:W20)</f>
        <v>0</v>
      </c>
      <c r="Y20" s="355" t="str">
        <f aca="true" t="shared" si="8" ref="Y20:Y28">IF(ISERROR(R20/X20-1),"         /0",IF(R20/X20&gt;5,"  *  ",(R20/X20-1)))</f>
        <v>         /0</v>
      </c>
    </row>
    <row r="21" spans="1:25" ht="19.5" customHeight="1">
      <c r="A21" s="349" t="s">
        <v>270</v>
      </c>
      <c r="B21" s="350">
        <v>574.64</v>
      </c>
      <c r="C21" s="351">
        <v>75.534</v>
      </c>
      <c r="D21" s="352">
        <v>0</v>
      </c>
      <c r="E21" s="369">
        <v>0</v>
      </c>
      <c r="F21" s="352">
        <f t="shared" si="1"/>
        <v>650.174</v>
      </c>
      <c r="G21" s="353">
        <f t="shared" si="2"/>
        <v>0.012793771911219007</v>
      </c>
      <c r="H21" s="350">
        <v>249.135</v>
      </c>
      <c r="I21" s="351"/>
      <c r="J21" s="352"/>
      <c r="K21" s="369"/>
      <c r="L21" s="352">
        <f t="shared" si="3"/>
        <v>249.135</v>
      </c>
      <c r="M21" s="378">
        <f t="shared" si="4"/>
        <v>1.6097256507516007</v>
      </c>
      <c r="N21" s="379">
        <v>1104.089</v>
      </c>
      <c r="O21" s="351">
        <v>87.251</v>
      </c>
      <c r="P21" s="352"/>
      <c r="Q21" s="369"/>
      <c r="R21" s="352">
        <f t="shared" si="5"/>
        <v>1191.34</v>
      </c>
      <c r="S21" s="380">
        <f t="shared" si="6"/>
        <v>0.011686803858773999</v>
      </c>
      <c r="T21" s="350">
        <v>530.077</v>
      </c>
      <c r="U21" s="351">
        <v>5.396</v>
      </c>
      <c r="V21" s="352"/>
      <c r="W21" s="369"/>
      <c r="X21" s="352">
        <f t="shared" si="7"/>
        <v>535.473</v>
      </c>
      <c r="Y21" s="355">
        <f t="shared" si="8"/>
        <v>1.2248367331312688</v>
      </c>
    </row>
    <row r="22" spans="1:25" ht="19.5" customHeight="1">
      <c r="A22" s="349" t="s">
        <v>267</v>
      </c>
      <c r="B22" s="350">
        <v>0</v>
      </c>
      <c r="C22" s="351">
        <v>0</v>
      </c>
      <c r="D22" s="352">
        <v>420.243</v>
      </c>
      <c r="E22" s="369">
        <v>72.34100000000001</v>
      </c>
      <c r="F22" s="352">
        <f>SUM(B22:E22)</f>
        <v>492.584</v>
      </c>
      <c r="G22" s="353">
        <f>F22/$F$9</f>
        <v>0.009692801224158307</v>
      </c>
      <c r="H22" s="350"/>
      <c r="I22" s="351"/>
      <c r="J22" s="352"/>
      <c r="K22" s="369"/>
      <c r="L22" s="352">
        <f>SUM(H22:K22)</f>
        <v>0</v>
      </c>
      <c r="M22" s="378" t="str">
        <f>IF(ISERROR(F22/L22-1),"         /0",(F22/L22-1))</f>
        <v>         /0</v>
      </c>
      <c r="N22" s="379"/>
      <c r="O22" s="351"/>
      <c r="P22" s="352">
        <v>814.1700000000001</v>
      </c>
      <c r="Q22" s="369">
        <v>89.88300000000001</v>
      </c>
      <c r="R22" s="352">
        <f>SUM(N22:Q22)</f>
        <v>904.0530000000001</v>
      </c>
      <c r="S22" s="380">
        <f>R22/$R$9</f>
        <v>0.0088685766354997</v>
      </c>
      <c r="T22" s="350"/>
      <c r="U22" s="351"/>
      <c r="V22" s="352"/>
      <c r="W22" s="369"/>
      <c r="X22" s="352">
        <f>SUM(T22:W22)</f>
        <v>0</v>
      </c>
      <c r="Y22" s="355" t="str">
        <f>IF(ISERROR(R22/X22-1),"         /0",IF(R22/X22&gt;5,"  *  ",(R22/X22-1)))</f>
        <v>         /0</v>
      </c>
    </row>
    <row r="23" spans="1:25" ht="19.5" customHeight="1">
      <c r="A23" s="349" t="s">
        <v>273</v>
      </c>
      <c r="B23" s="350">
        <v>0</v>
      </c>
      <c r="C23" s="351">
        <v>0</v>
      </c>
      <c r="D23" s="352">
        <v>405.553</v>
      </c>
      <c r="E23" s="369">
        <v>76.119</v>
      </c>
      <c r="F23" s="352">
        <f>SUM(B23:E23)</f>
        <v>481.672</v>
      </c>
      <c r="G23" s="353">
        <f>F23/$F$9</f>
        <v>0.009478080796864657</v>
      </c>
      <c r="H23" s="350"/>
      <c r="I23" s="351"/>
      <c r="J23" s="352"/>
      <c r="K23" s="369"/>
      <c r="L23" s="352">
        <f>SUM(H23:K23)</f>
        <v>0</v>
      </c>
      <c r="M23" s="378" t="str">
        <f>IF(ISERROR(F23/L23-1),"         /0",(F23/L23-1))</f>
        <v>         /0</v>
      </c>
      <c r="N23" s="379"/>
      <c r="O23" s="351"/>
      <c r="P23" s="352">
        <v>862.277</v>
      </c>
      <c r="Q23" s="369">
        <v>191.985</v>
      </c>
      <c r="R23" s="352">
        <f>SUM(N23:Q23)</f>
        <v>1054.2620000000002</v>
      </c>
      <c r="S23" s="380">
        <f>R23/$R$9</f>
        <v>0.010342096470998033</v>
      </c>
      <c r="T23" s="350"/>
      <c r="U23" s="351"/>
      <c r="V23" s="352"/>
      <c r="W23" s="369"/>
      <c r="X23" s="352">
        <f>SUM(T23:W23)</f>
        <v>0</v>
      </c>
      <c r="Y23" s="355" t="str">
        <f>IF(ISERROR(R23/X23-1),"         /0",IF(R23/X23&gt;5,"  *  ",(R23/X23-1)))</f>
        <v>         /0</v>
      </c>
    </row>
    <row r="24" spans="1:25" ht="19.5" customHeight="1">
      <c r="A24" s="349" t="s">
        <v>197</v>
      </c>
      <c r="B24" s="350">
        <v>32.718</v>
      </c>
      <c r="C24" s="351">
        <v>51.433</v>
      </c>
      <c r="D24" s="352">
        <v>167.764</v>
      </c>
      <c r="E24" s="369">
        <v>77.768</v>
      </c>
      <c r="F24" s="352">
        <f t="shared" si="1"/>
        <v>329.683</v>
      </c>
      <c r="G24" s="353">
        <f t="shared" si="2"/>
        <v>0.006487323554935165</v>
      </c>
      <c r="H24" s="350">
        <v>84.887</v>
      </c>
      <c r="I24" s="351">
        <v>74.465</v>
      </c>
      <c r="J24" s="352"/>
      <c r="K24" s="369"/>
      <c r="L24" s="352">
        <f t="shared" si="3"/>
        <v>159.352</v>
      </c>
      <c r="M24" s="378">
        <f t="shared" si="4"/>
        <v>1.0688977860334354</v>
      </c>
      <c r="N24" s="379">
        <v>64.653</v>
      </c>
      <c r="O24" s="351">
        <v>121.982</v>
      </c>
      <c r="P24" s="352">
        <v>340.23</v>
      </c>
      <c r="Q24" s="369">
        <v>142.507</v>
      </c>
      <c r="R24" s="352">
        <f t="shared" si="5"/>
        <v>669.3720000000001</v>
      </c>
      <c r="S24" s="380">
        <f t="shared" si="6"/>
        <v>0.006566403606489558</v>
      </c>
      <c r="T24" s="350">
        <v>152.536</v>
      </c>
      <c r="U24" s="351">
        <v>142.675</v>
      </c>
      <c r="V24" s="352"/>
      <c r="W24" s="369"/>
      <c r="X24" s="352">
        <f t="shared" si="7"/>
        <v>295.211</v>
      </c>
      <c r="Y24" s="355">
        <f t="shared" si="8"/>
        <v>1.2674358340305747</v>
      </c>
    </row>
    <row r="25" spans="1:25" ht="19.5" customHeight="1">
      <c r="A25" s="349" t="s">
        <v>272</v>
      </c>
      <c r="B25" s="350">
        <v>0</v>
      </c>
      <c r="C25" s="351">
        <v>294.916</v>
      </c>
      <c r="D25" s="352">
        <v>0</v>
      </c>
      <c r="E25" s="369">
        <v>0</v>
      </c>
      <c r="F25" s="352">
        <f t="shared" si="1"/>
        <v>294.916</v>
      </c>
      <c r="G25" s="353">
        <f t="shared" si="2"/>
        <v>0.005803197354814349</v>
      </c>
      <c r="H25" s="350"/>
      <c r="I25" s="351">
        <v>322.044</v>
      </c>
      <c r="J25" s="352"/>
      <c r="K25" s="369"/>
      <c r="L25" s="352">
        <f t="shared" si="3"/>
        <v>322.044</v>
      </c>
      <c r="M25" s="378">
        <f t="shared" si="4"/>
        <v>-0.08423693656767395</v>
      </c>
      <c r="N25" s="379"/>
      <c r="O25" s="351">
        <v>612.685</v>
      </c>
      <c r="P25" s="352"/>
      <c r="Q25" s="369"/>
      <c r="R25" s="352">
        <f t="shared" si="5"/>
        <v>612.685</v>
      </c>
      <c r="S25" s="380">
        <f t="shared" si="6"/>
        <v>0.00601031562963801</v>
      </c>
      <c r="T25" s="350"/>
      <c r="U25" s="351">
        <v>601.934</v>
      </c>
      <c r="V25" s="352"/>
      <c r="W25" s="369"/>
      <c r="X25" s="352">
        <f t="shared" si="7"/>
        <v>601.934</v>
      </c>
      <c r="Y25" s="355">
        <f t="shared" si="8"/>
        <v>0.017860762143357967</v>
      </c>
    </row>
    <row r="26" spans="1:25" ht="19.5" customHeight="1">
      <c r="A26" s="349" t="s">
        <v>275</v>
      </c>
      <c r="B26" s="350">
        <v>0</v>
      </c>
      <c r="C26" s="351">
        <v>0</v>
      </c>
      <c r="D26" s="352">
        <v>0</v>
      </c>
      <c r="E26" s="369">
        <v>164.129</v>
      </c>
      <c r="F26" s="352">
        <f>SUM(B26:E26)</f>
        <v>164.129</v>
      </c>
      <c r="G26" s="353">
        <f t="shared" si="2"/>
        <v>0.0032296415882770834</v>
      </c>
      <c r="H26" s="350"/>
      <c r="I26" s="351"/>
      <c r="J26" s="352"/>
      <c r="K26" s="369"/>
      <c r="L26" s="352">
        <f>SUM(H26:K26)</f>
        <v>0</v>
      </c>
      <c r="M26" s="378" t="str">
        <f>IF(ISERROR(F26/L26-1),"         /0",(F26/L26-1))</f>
        <v>         /0</v>
      </c>
      <c r="N26" s="379"/>
      <c r="O26" s="351"/>
      <c r="P26" s="352"/>
      <c r="Q26" s="369">
        <v>328.456</v>
      </c>
      <c r="R26" s="352">
        <f>SUM(N26:Q26)</f>
        <v>328.456</v>
      </c>
      <c r="S26" s="380">
        <f t="shared" si="6"/>
        <v>0.003222086766361805</v>
      </c>
      <c r="T26" s="350"/>
      <c r="U26" s="351"/>
      <c r="V26" s="352"/>
      <c r="W26" s="369"/>
      <c r="X26" s="352">
        <f>SUM(T26:W26)</f>
        <v>0</v>
      </c>
      <c r="Y26" s="355" t="str">
        <f>IF(ISERROR(R26/X26-1),"         /0",IF(R26/X26&gt;5,"  *  ",(R26/X26-1)))</f>
        <v>         /0</v>
      </c>
    </row>
    <row r="27" spans="1:25" ht="19.5" customHeight="1">
      <c r="A27" s="349" t="s">
        <v>179</v>
      </c>
      <c r="B27" s="350">
        <v>12.73</v>
      </c>
      <c r="C27" s="351">
        <v>96.22</v>
      </c>
      <c r="D27" s="352">
        <v>0</v>
      </c>
      <c r="E27" s="369">
        <v>0</v>
      </c>
      <c r="F27" s="352">
        <f t="shared" si="1"/>
        <v>108.95</v>
      </c>
      <c r="G27" s="353">
        <f t="shared" si="2"/>
        <v>0.0021438591049892965</v>
      </c>
      <c r="H27" s="350">
        <v>0</v>
      </c>
      <c r="I27" s="351"/>
      <c r="J27" s="352"/>
      <c r="K27" s="369"/>
      <c r="L27" s="352">
        <f t="shared" si="3"/>
        <v>0</v>
      </c>
      <c r="M27" s="378" t="str">
        <f t="shared" si="4"/>
        <v>         /0</v>
      </c>
      <c r="N27" s="379">
        <v>12.73</v>
      </c>
      <c r="O27" s="351">
        <v>96.22</v>
      </c>
      <c r="P27" s="352"/>
      <c r="Q27" s="369"/>
      <c r="R27" s="352">
        <f t="shared" si="5"/>
        <v>108.95</v>
      </c>
      <c r="S27" s="380">
        <f t="shared" si="6"/>
        <v>0.0010687774106581053</v>
      </c>
      <c r="T27" s="350">
        <v>0</v>
      </c>
      <c r="U27" s="351">
        <v>0</v>
      </c>
      <c r="V27" s="352"/>
      <c r="W27" s="369"/>
      <c r="X27" s="352">
        <f t="shared" si="7"/>
        <v>0</v>
      </c>
      <c r="Y27" s="355" t="str">
        <f t="shared" si="8"/>
        <v>         /0</v>
      </c>
    </row>
    <row r="28" spans="1:25" ht="19.5" customHeight="1">
      <c r="A28" s="349" t="s">
        <v>262</v>
      </c>
      <c r="B28" s="350">
        <v>64.751</v>
      </c>
      <c r="C28" s="351">
        <v>15.302</v>
      </c>
      <c r="D28" s="352">
        <v>0</v>
      </c>
      <c r="E28" s="369">
        <v>0</v>
      </c>
      <c r="F28" s="352">
        <f t="shared" si="1"/>
        <v>80.053</v>
      </c>
      <c r="G28" s="353">
        <f t="shared" si="2"/>
        <v>0.0015752395863396801</v>
      </c>
      <c r="H28" s="350">
        <v>1011.7460000000001</v>
      </c>
      <c r="I28" s="351">
        <v>349.909</v>
      </c>
      <c r="J28" s="352"/>
      <c r="K28" s="369"/>
      <c r="L28" s="352">
        <f t="shared" si="3"/>
        <v>1361.6550000000002</v>
      </c>
      <c r="M28" s="378">
        <f t="shared" si="4"/>
        <v>-0.9412090434067366</v>
      </c>
      <c r="N28" s="379">
        <v>176.336</v>
      </c>
      <c r="O28" s="351">
        <v>17.381999999999998</v>
      </c>
      <c r="P28" s="352"/>
      <c r="Q28" s="369"/>
      <c r="R28" s="352">
        <f t="shared" si="5"/>
        <v>193.71800000000002</v>
      </c>
      <c r="S28" s="380">
        <f t="shared" si="6"/>
        <v>0.0019003343041566487</v>
      </c>
      <c r="T28" s="350">
        <v>1961.6380000000001</v>
      </c>
      <c r="U28" s="351">
        <v>703.0079999999999</v>
      </c>
      <c r="V28" s="352"/>
      <c r="W28" s="369"/>
      <c r="X28" s="352">
        <f t="shared" si="7"/>
        <v>2664.646</v>
      </c>
      <c r="Y28" s="355">
        <f t="shared" si="8"/>
        <v>-0.9273006620766886</v>
      </c>
    </row>
    <row r="29" spans="1:25" ht="19.5" customHeight="1">
      <c r="A29" s="349" t="s">
        <v>190</v>
      </c>
      <c r="B29" s="350">
        <v>51.53</v>
      </c>
      <c r="C29" s="351">
        <v>4.173</v>
      </c>
      <c r="D29" s="352">
        <v>0</v>
      </c>
      <c r="E29" s="369">
        <v>0</v>
      </c>
      <c r="F29" s="352">
        <f>SUM(B29:E29)</f>
        <v>55.703</v>
      </c>
      <c r="G29" s="353">
        <f>F29/$F$9</f>
        <v>0.0010960934715485893</v>
      </c>
      <c r="H29" s="350">
        <v>58.606</v>
      </c>
      <c r="I29" s="351">
        <v>1.877</v>
      </c>
      <c r="J29" s="352"/>
      <c r="K29" s="369"/>
      <c r="L29" s="352">
        <f>SUM(H29:K29)</f>
        <v>60.483000000000004</v>
      </c>
      <c r="M29" s="378">
        <f>IF(ISERROR(F29/L29-1),"         /0",(F29/L29-1))</f>
        <v>-0.07903047137212116</v>
      </c>
      <c r="N29" s="379">
        <v>94.749</v>
      </c>
      <c r="O29" s="351">
        <v>5.632</v>
      </c>
      <c r="P29" s="352"/>
      <c r="Q29" s="369"/>
      <c r="R29" s="352">
        <f>SUM(N29:Q29)</f>
        <v>100.381</v>
      </c>
      <c r="S29" s="380">
        <f>R29/$R$9</f>
        <v>0.0009847172580015721</v>
      </c>
      <c r="T29" s="350">
        <v>117.89599999999999</v>
      </c>
      <c r="U29" s="351">
        <v>4.905</v>
      </c>
      <c r="V29" s="352"/>
      <c r="W29" s="369"/>
      <c r="X29" s="352">
        <f>SUM(T29:W29)</f>
        <v>122.80099999999999</v>
      </c>
      <c r="Y29" s="355">
        <f aca="true" t="shared" si="9" ref="Y29:Y35">IF(ISERROR(R29/X29-1),"         /0",IF(R29/X29&gt;5,"  *  ",(R29/X29-1)))</f>
        <v>-0.1825718031612119</v>
      </c>
    </row>
    <row r="30" spans="1:25" ht="19.5" customHeight="1">
      <c r="A30" s="349" t="s">
        <v>205</v>
      </c>
      <c r="B30" s="350">
        <v>0</v>
      </c>
      <c r="C30" s="351">
        <v>0</v>
      </c>
      <c r="D30" s="352">
        <v>52.291</v>
      </c>
      <c r="E30" s="369">
        <v>0</v>
      </c>
      <c r="F30" s="352">
        <f>SUM(B30:E30)</f>
        <v>52.291</v>
      </c>
      <c r="G30" s="353">
        <f>F30/$F$9</f>
        <v>0.0010289539831022973</v>
      </c>
      <c r="H30" s="350"/>
      <c r="I30" s="351"/>
      <c r="J30" s="352"/>
      <c r="K30" s="369">
        <v>95.604</v>
      </c>
      <c r="L30" s="352">
        <f>SUM(H30:K30)</f>
        <v>95.604</v>
      </c>
      <c r="M30" s="378">
        <f>IF(ISERROR(F30/L30-1),"         /0",(F30/L30-1))</f>
        <v>-0.45304589766118575</v>
      </c>
      <c r="N30" s="379"/>
      <c r="O30" s="351"/>
      <c r="P30" s="352">
        <v>341.615</v>
      </c>
      <c r="Q30" s="369"/>
      <c r="R30" s="352">
        <f>SUM(N30:Q30)</f>
        <v>341.615</v>
      </c>
      <c r="S30" s="380">
        <f>R30/$R$9</f>
        <v>0.0033511738884072387</v>
      </c>
      <c r="T30" s="350"/>
      <c r="U30" s="351"/>
      <c r="V30" s="352">
        <v>61.345</v>
      </c>
      <c r="W30" s="369">
        <v>189.268</v>
      </c>
      <c r="X30" s="352">
        <f>SUM(T30:W30)</f>
        <v>250.613</v>
      </c>
      <c r="Y30" s="355">
        <f t="shared" si="9"/>
        <v>0.3631176355576127</v>
      </c>
    </row>
    <row r="31" spans="1:25" ht="19.5" customHeight="1" thickBot="1">
      <c r="A31" s="356" t="s">
        <v>171</v>
      </c>
      <c r="B31" s="357">
        <v>61.113000000000014</v>
      </c>
      <c r="C31" s="358">
        <v>10.105</v>
      </c>
      <c r="D31" s="359">
        <v>0</v>
      </c>
      <c r="E31" s="372">
        <v>0</v>
      </c>
      <c r="F31" s="359">
        <f>SUM(B31:E31)</f>
        <v>71.21800000000002</v>
      </c>
      <c r="G31" s="360">
        <f>F31/$F$9</f>
        <v>0.001401389240377492</v>
      </c>
      <c r="H31" s="357">
        <v>3080.5289999999995</v>
      </c>
      <c r="I31" s="358">
        <v>1283.8990000000001</v>
      </c>
      <c r="J31" s="359">
        <v>1246.83</v>
      </c>
      <c r="K31" s="372">
        <v>222.91500000000002</v>
      </c>
      <c r="L31" s="359">
        <f>SUM(H31:K31)</f>
        <v>5834.173</v>
      </c>
      <c r="M31" s="381">
        <f>IF(ISERROR(F31/L31-1),"         /0",(F31/L31-1))</f>
        <v>-0.9877929571166298</v>
      </c>
      <c r="N31" s="382">
        <v>3064.262</v>
      </c>
      <c r="O31" s="358">
        <v>1814.129</v>
      </c>
      <c r="P31" s="359">
        <v>0.25</v>
      </c>
      <c r="Q31" s="372">
        <v>0.3</v>
      </c>
      <c r="R31" s="359">
        <f>SUM(N31:Q31)</f>
        <v>4878.941</v>
      </c>
      <c r="S31" s="383">
        <f>R31/$R$9</f>
        <v>0.04786142201683035</v>
      </c>
      <c r="T31" s="357">
        <v>7281.866</v>
      </c>
      <c r="U31" s="358">
        <v>2511.293</v>
      </c>
      <c r="V31" s="359">
        <v>2329.14097</v>
      </c>
      <c r="W31" s="372">
        <v>384.262</v>
      </c>
      <c r="X31" s="359">
        <f>SUM(T31:W31)</f>
        <v>12506.56197</v>
      </c>
      <c r="Y31" s="362">
        <f t="shared" si="9"/>
        <v>-0.6098895114657958</v>
      </c>
    </row>
    <row r="32" spans="1:25" s="145" customFormat="1" ht="19.5" customHeight="1">
      <c r="A32" s="152" t="s">
        <v>55</v>
      </c>
      <c r="B32" s="149">
        <f>SUM(B33:B48)</f>
        <v>3196.0040000000004</v>
      </c>
      <c r="C32" s="148">
        <f>SUM(C33:C48)</f>
        <v>3537.5469999999996</v>
      </c>
      <c r="D32" s="147">
        <f>SUM(D33:D48)</f>
        <v>517.7969999999999</v>
      </c>
      <c r="E32" s="194">
        <f>SUM(E33:E48)</f>
        <v>356.99199999999996</v>
      </c>
      <c r="F32" s="147">
        <f>SUM(B32:E32)</f>
        <v>7608.339999999999</v>
      </c>
      <c r="G32" s="150">
        <f>F32/$F$9</f>
        <v>0.149712794702655</v>
      </c>
      <c r="H32" s="149">
        <f>SUM(H33:H48)</f>
        <v>3596.683</v>
      </c>
      <c r="I32" s="148">
        <f>SUM(I33:I48)</f>
        <v>4327.08</v>
      </c>
      <c r="J32" s="147">
        <f>SUM(J33:J48)</f>
        <v>217.84300000000002</v>
      </c>
      <c r="K32" s="194">
        <f>SUM(K33:K48)</f>
        <v>83.578</v>
      </c>
      <c r="L32" s="147">
        <f>SUM(H32:K32)</f>
        <v>8225.184</v>
      </c>
      <c r="M32" s="267">
        <f>IF(ISERROR(F32/L32-1),"         /0",(F32/L32-1))</f>
        <v>-0.07499455331333627</v>
      </c>
      <c r="N32" s="270">
        <f>SUM(N33:N48)</f>
        <v>5983.286000000001</v>
      </c>
      <c r="O32" s="148">
        <f>SUM(O33:O48)</f>
        <v>7325.026000000002</v>
      </c>
      <c r="P32" s="147">
        <f>SUM(P33:P48)</f>
        <v>860.6139999999999</v>
      </c>
      <c r="Q32" s="194">
        <f>SUM(Q33:Q48)</f>
        <v>653.156</v>
      </c>
      <c r="R32" s="147">
        <f>SUM(N32:Q32)</f>
        <v>14822.082000000002</v>
      </c>
      <c r="S32" s="283">
        <f>R32/$R$9</f>
        <v>0.14540161927968898</v>
      </c>
      <c r="T32" s="149">
        <f>SUM(T33:T48)</f>
        <v>6800.658000000001</v>
      </c>
      <c r="U32" s="148">
        <f>SUM(U33:U48)</f>
        <v>8366.764</v>
      </c>
      <c r="V32" s="147">
        <f>SUM(V33:V48)</f>
        <v>443.03700000000003</v>
      </c>
      <c r="W32" s="194">
        <f>SUM(W33:W48)</f>
        <v>94.64</v>
      </c>
      <c r="X32" s="147">
        <f>SUM(T32:W32)</f>
        <v>15705.099</v>
      </c>
      <c r="Y32" s="146">
        <f t="shared" si="9"/>
        <v>-0.05622486047365882</v>
      </c>
    </row>
    <row r="33" spans="1:25" ht="19.5" customHeight="1">
      <c r="A33" s="342" t="s">
        <v>175</v>
      </c>
      <c r="B33" s="343">
        <v>923</v>
      </c>
      <c r="C33" s="344">
        <v>1310.2789999999998</v>
      </c>
      <c r="D33" s="345">
        <v>0</v>
      </c>
      <c r="E33" s="366">
        <v>0</v>
      </c>
      <c r="F33" s="345">
        <f>SUM(B33:E33)</f>
        <v>2233.2789999999995</v>
      </c>
      <c r="G33" s="346">
        <f>F33/$F$9</f>
        <v>0.04394525487041202</v>
      </c>
      <c r="H33" s="343">
        <v>1365.124</v>
      </c>
      <c r="I33" s="344">
        <v>1358.9600000000003</v>
      </c>
      <c r="J33" s="345"/>
      <c r="K33" s="344"/>
      <c r="L33" s="345">
        <f>SUM(H33:K33)</f>
        <v>2724.0840000000003</v>
      </c>
      <c r="M33" s="375">
        <f>IF(ISERROR(F33/L33-1),"         /0",(F33/L33-1))</f>
        <v>-0.18017249100982224</v>
      </c>
      <c r="N33" s="376">
        <v>1846</v>
      </c>
      <c r="O33" s="344">
        <v>2620.558</v>
      </c>
      <c r="P33" s="345"/>
      <c r="Q33" s="344"/>
      <c r="R33" s="345">
        <f>SUM(N33:Q33)</f>
        <v>4466.558</v>
      </c>
      <c r="S33" s="377">
        <f>R33/$R$9</f>
        <v>0.043816028396459344</v>
      </c>
      <c r="T33" s="343">
        <v>2452.2590000000005</v>
      </c>
      <c r="U33" s="344">
        <v>2298.227</v>
      </c>
      <c r="V33" s="345"/>
      <c r="W33" s="366"/>
      <c r="X33" s="345">
        <f>SUM(T33:W33)</f>
        <v>4750.486000000001</v>
      </c>
      <c r="Y33" s="348">
        <f t="shared" si="9"/>
        <v>-0.05976820055884824</v>
      </c>
    </row>
    <row r="34" spans="1:25" ht="19.5" customHeight="1">
      <c r="A34" s="349" t="s">
        <v>159</v>
      </c>
      <c r="B34" s="350">
        <v>1117.7520000000002</v>
      </c>
      <c r="C34" s="351">
        <v>985.791</v>
      </c>
      <c r="D34" s="352">
        <v>0</v>
      </c>
      <c r="E34" s="369">
        <v>0</v>
      </c>
      <c r="F34" s="352">
        <f>SUM(B34:E34)</f>
        <v>2103.543</v>
      </c>
      <c r="G34" s="353">
        <f>F34/$F$9</f>
        <v>0.041392380112771916</v>
      </c>
      <c r="H34" s="350">
        <v>1031.219</v>
      </c>
      <c r="I34" s="351">
        <v>1187.1160000000002</v>
      </c>
      <c r="J34" s="352">
        <v>0</v>
      </c>
      <c r="K34" s="351">
        <v>0</v>
      </c>
      <c r="L34" s="352">
        <f>SUM(H34:K34)</f>
        <v>2218.335</v>
      </c>
      <c r="M34" s="378">
        <f>IF(ISERROR(F34/L34-1),"         /0",(F34/L34-1))</f>
        <v>-0.051746918296830646</v>
      </c>
      <c r="N34" s="379">
        <v>2042.0979999999997</v>
      </c>
      <c r="O34" s="351">
        <v>1984.4790000000003</v>
      </c>
      <c r="P34" s="352">
        <v>0</v>
      </c>
      <c r="Q34" s="351">
        <v>0</v>
      </c>
      <c r="R34" s="352">
        <f>SUM(N34:Q34)</f>
        <v>4026.577</v>
      </c>
      <c r="S34" s="380">
        <f>R34/$R$9</f>
        <v>0.03949990399151429</v>
      </c>
      <c r="T34" s="350">
        <v>1929.8419999999996</v>
      </c>
      <c r="U34" s="351">
        <v>2330.0889999999995</v>
      </c>
      <c r="V34" s="352">
        <v>0</v>
      </c>
      <c r="W34" s="351">
        <v>0</v>
      </c>
      <c r="X34" s="352">
        <f>SUM(T34:W34)</f>
        <v>4259.930999999999</v>
      </c>
      <c r="Y34" s="355">
        <f t="shared" si="9"/>
        <v>-0.05477882153490243</v>
      </c>
    </row>
    <row r="35" spans="1:25" ht="19.5" customHeight="1">
      <c r="A35" s="349" t="s">
        <v>182</v>
      </c>
      <c r="B35" s="350">
        <v>236.573</v>
      </c>
      <c r="C35" s="351">
        <v>283.39099999999996</v>
      </c>
      <c r="D35" s="352">
        <v>0</v>
      </c>
      <c r="E35" s="369">
        <v>0</v>
      </c>
      <c r="F35" s="352">
        <f>SUM(B35:E35)</f>
        <v>519.9639999999999</v>
      </c>
      <c r="G35" s="353">
        <f>F35/$F$9</f>
        <v>0.01023157003824373</v>
      </c>
      <c r="H35" s="350">
        <v>53.696</v>
      </c>
      <c r="I35" s="351">
        <v>82.68</v>
      </c>
      <c r="J35" s="352"/>
      <c r="K35" s="351"/>
      <c r="L35" s="352">
        <f>SUM(H35:K35)</f>
        <v>136.376</v>
      </c>
      <c r="M35" s="378">
        <f>IF(ISERROR(F35/L35-1),"         /0",(F35/L35-1))</f>
        <v>2.8127236463893937</v>
      </c>
      <c r="N35" s="379">
        <v>420.778</v>
      </c>
      <c r="O35" s="351">
        <v>448.72499999999997</v>
      </c>
      <c r="P35" s="352"/>
      <c r="Q35" s="351"/>
      <c r="R35" s="352">
        <f>SUM(N35:Q35)</f>
        <v>869.5029999999999</v>
      </c>
      <c r="S35" s="380">
        <f>R35/$R$9</f>
        <v>0.008529648140426383</v>
      </c>
      <c r="T35" s="350">
        <v>53.696</v>
      </c>
      <c r="U35" s="351">
        <v>82.68</v>
      </c>
      <c r="V35" s="352"/>
      <c r="W35" s="351"/>
      <c r="X35" s="352">
        <f>SUM(T35:W35)</f>
        <v>136.376</v>
      </c>
      <c r="Y35" s="355" t="str">
        <f t="shared" si="9"/>
        <v>  *  </v>
      </c>
    </row>
    <row r="36" spans="1:25" ht="19.5" customHeight="1">
      <c r="A36" s="349" t="s">
        <v>179</v>
      </c>
      <c r="B36" s="350">
        <v>236.399</v>
      </c>
      <c r="C36" s="351">
        <v>251.774</v>
      </c>
      <c r="D36" s="352">
        <v>0</v>
      </c>
      <c r="E36" s="369">
        <v>0</v>
      </c>
      <c r="F36" s="352">
        <f aca="true" t="shared" si="10" ref="F36:F46">SUM(B36:E36)</f>
        <v>488.173</v>
      </c>
      <c r="G36" s="353">
        <f aca="true" t="shared" si="11" ref="G36:G46">F36/$F$9</f>
        <v>0.009606003954657548</v>
      </c>
      <c r="H36" s="350">
        <v>309.943</v>
      </c>
      <c r="I36" s="351">
        <v>831.794</v>
      </c>
      <c r="J36" s="352"/>
      <c r="K36" s="351"/>
      <c r="L36" s="352">
        <f aca="true" t="shared" si="12" ref="L36:L46">SUM(H36:K36)</f>
        <v>1141.737</v>
      </c>
      <c r="M36" s="378">
        <f aca="true" t="shared" si="13" ref="M36:M46">IF(ISERROR(F36/L36-1),"         /0",(F36/L36-1))</f>
        <v>-0.5724295525151589</v>
      </c>
      <c r="N36" s="379">
        <v>450.445</v>
      </c>
      <c r="O36" s="351">
        <v>619.8810000000001</v>
      </c>
      <c r="P36" s="352"/>
      <c r="Q36" s="351"/>
      <c r="R36" s="352">
        <f aca="true" t="shared" si="14" ref="R36:R46">SUM(N36:Q36)</f>
        <v>1070.326</v>
      </c>
      <c r="S36" s="380">
        <f aca="true" t="shared" si="15" ref="S36:S46">R36/$R$9</f>
        <v>0.01049968105406193</v>
      </c>
      <c r="T36" s="350">
        <v>720.077</v>
      </c>
      <c r="U36" s="351">
        <v>1742.1100000000001</v>
      </c>
      <c r="V36" s="352"/>
      <c r="W36" s="351"/>
      <c r="X36" s="352">
        <f aca="true" t="shared" si="16" ref="X36:X46">SUM(T36:W36)</f>
        <v>2462.187</v>
      </c>
      <c r="Y36" s="355">
        <f aca="true" t="shared" si="17" ref="Y36:Y46">IF(ISERROR(R36/X36-1),"         /0",IF(R36/X36&gt;5,"  *  ",(R36/X36-1)))</f>
        <v>-0.5652945937899924</v>
      </c>
    </row>
    <row r="37" spans="1:25" ht="19.5" customHeight="1">
      <c r="A37" s="349" t="s">
        <v>172</v>
      </c>
      <c r="B37" s="350">
        <v>194.054</v>
      </c>
      <c r="C37" s="351">
        <v>74.663</v>
      </c>
      <c r="D37" s="352">
        <v>47.914</v>
      </c>
      <c r="E37" s="369">
        <v>36.866</v>
      </c>
      <c r="F37" s="352">
        <f t="shared" si="10"/>
        <v>353.49699999999996</v>
      </c>
      <c r="G37" s="353">
        <f t="shared" si="11"/>
        <v>0.006955922551963298</v>
      </c>
      <c r="H37" s="350">
        <v>104.841</v>
      </c>
      <c r="I37" s="351">
        <v>66.794</v>
      </c>
      <c r="J37" s="352"/>
      <c r="K37" s="351"/>
      <c r="L37" s="352">
        <f t="shared" si="12"/>
        <v>171.635</v>
      </c>
      <c r="M37" s="378">
        <f t="shared" si="13"/>
        <v>1.0595857488274536</v>
      </c>
      <c r="N37" s="379">
        <v>349.96500000000003</v>
      </c>
      <c r="O37" s="351">
        <v>255.69799999999998</v>
      </c>
      <c r="P37" s="352">
        <v>47.914</v>
      </c>
      <c r="Q37" s="351">
        <v>36.866</v>
      </c>
      <c r="R37" s="352">
        <f t="shared" si="14"/>
        <v>690.443</v>
      </c>
      <c r="S37" s="380">
        <f t="shared" si="15"/>
        <v>0.006773105844396643</v>
      </c>
      <c r="T37" s="350">
        <v>264.471</v>
      </c>
      <c r="U37" s="351">
        <v>158.144</v>
      </c>
      <c r="V37" s="352"/>
      <c r="W37" s="351"/>
      <c r="X37" s="352">
        <f t="shared" si="16"/>
        <v>422.615</v>
      </c>
      <c r="Y37" s="355">
        <f t="shared" si="17"/>
        <v>0.6337399287767826</v>
      </c>
    </row>
    <row r="38" spans="1:25" ht="19.5" customHeight="1">
      <c r="A38" s="349" t="s">
        <v>177</v>
      </c>
      <c r="B38" s="350">
        <v>93.009</v>
      </c>
      <c r="C38" s="351">
        <v>207.48999999999998</v>
      </c>
      <c r="D38" s="352">
        <v>0</v>
      </c>
      <c r="E38" s="369">
        <v>0</v>
      </c>
      <c r="F38" s="352">
        <f>SUM(B38:E38)</f>
        <v>300.49899999999997</v>
      </c>
      <c r="G38" s="353">
        <f>F38/$F$9</f>
        <v>0.0059130566056923226</v>
      </c>
      <c r="H38" s="350">
        <v>57.724000000000004</v>
      </c>
      <c r="I38" s="351">
        <v>193.505</v>
      </c>
      <c r="J38" s="352"/>
      <c r="K38" s="351"/>
      <c r="L38" s="352">
        <f>SUM(H38:K38)</f>
        <v>251.22899999999998</v>
      </c>
      <c r="M38" s="378">
        <f>IF(ISERROR(F38/L38-1),"         /0",(F38/L38-1))</f>
        <v>0.19611589426379905</v>
      </c>
      <c r="N38" s="379">
        <v>196.399</v>
      </c>
      <c r="O38" s="351">
        <v>408.127</v>
      </c>
      <c r="P38" s="352">
        <v>0</v>
      </c>
      <c r="Q38" s="351">
        <v>0</v>
      </c>
      <c r="R38" s="352">
        <f>SUM(N38:Q38)</f>
        <v>604.5260000000001</v>
      </c>
      <c r="S38" s="380">
        <f>R38/$R$9</f>
        <v>0.005930277493854996</v>
      </c>
      <c r="T38" s="350">
        <v>122.51499999999999</v>
      </c>
      <c r="U38" s="351">
        <v>379.39200000000005</v>
      </c>
      <c r="V38" s="352"/>
      <c r="W38" s="351"/>
      <c r="X38" s="352">
        <f>SUM(T38:W38)</f>
        <v>501.90700000000004</v>
      </c>
      <c r="Y38" s="355">
        <f>IF(ISERROR(R38/X38-1),"         /0",IF(R38/X38&gt;5,"  *  ",(R38/X38-1)))</f>
        <v>0.2044581964387826</v>
      </c>
    </row>
    <row r="39" spans="1:25" ht="19.5" customHeight="1">
      <c r="A39" s="349" t="s">
        <v>258</v>
      </c>
      <c r="B39" s="350">
        <v>0</v>
      </c>
      <c r="C39" s="351">
        <v>0</v>
      </c>
      <c r="D39" s="352">
        <v>16.567</v>
      </c>
      <c r="E39" s="369">
        <v>238.171</v>
      </c>
      <c r="F39" s="352">
        <f>SUM(B39:E39)</f>
        <v>254.738</v>
      </c>
      <c r="G39" s="353">
        <f>F39/$F$9</f>
        <v>0.005012596426679792</v>
      </c>
      <c r="H39" s="350"/>
      <c r="I39" s="351"/>
      <c r="J39" s="352">
        <v>51.984</v>
      </c>
      <c r="K39" s="351">
        <v>67.19</v>
      </c>
      <c r="L39" s="352">
        <f>SUM(H39:K39)</f>
        <v>119.174</v>
      </c>
      <c r="M39" s="378">
        <f>IF(ISERROR(F39/L39-1),"         /0",(F39/L39-1))</f>
        <v>1.1375299981539597</v>
      </c>
      <c r="N39" s="379"/>
      <c r="O39" s="351"/>
      <c r="P39" s="352">
        <v>16.567</v>
      </c>
      <c r="Q39" s="351">
        <v>435.717</v>
      </c>
      <c r="R39" s="352">
        <f>SUM(N39:Q39)</f>
        <v>452.284</v>
      </c>
      <c r="S39" s="380">
        <f>R39/$R$9</f>
        <v>0.004436814340542363</v>
      </c>
      <c r="T39" s="350"/>
      <c r="U39" s="351"/>
      <c r="V39" s="352">
        <v>111.92</v>
      </c>
      <c r="W39" s="351">
        <v>74.48</v>
      </c>
      <c r="X39" s="352">
        <f>SUM(T39:W39)</f>
        <v>186.4</v>
      </c>
      <c r="Y39" s="355">
        <f>IF(ISERROR(R39/X39-1),"         /0",IF(R39/X39&gt;5,"  *  ",(R39/X39-1)))</f>
        <v>1.4264163090128754</v>
      </c>
    </row>
    <row r="40" spans="1:25" ht="19.5" customHeight="1">
      <c r="A40" s="349" t="s">
        <v>275</v>
      </c>
      <c r="B40" s="350">
        <v>0</v>
      </c>
      <c r="C40" s="351">
        <v>0</v>
      </c>
      <c r="D40" s="352">
        <v>252.89</v>
      </c>
      <c r="E40" s="369">
        <v>0</v>
      </c>
      <c r="F40" s="352">
        <f>SUM(B40:E40)</f>
        <v>252.89</v>
      </c>
      <c r="G40" s="353">
        <f>F40/$F$9</f>
        <v>0.004976232483347803</v>
      </c>
      <c r="H40" s="350"/>
      <c r="I40" s="351"/>
      <c r="J40" s="352"/>
      <c r="K40" s="351"/>
      <c r="L40" s="352">
        <f>SUM(H40:K40)</f>
        <v>0</v>
      </c>
      <c r="M40" s="378" t="str">
        <f>IF(ISERROR(F40/L40-1),"         /0",(F40/L40-1))</f>
        <v>         /0</v>
      </c>
      <c r="N40" s="379"/>
      <c r="O40" s="351"/>
      <c r="P40" s="352">
        <v>522.549</v>
      </c>
      <c r="Q40" s="351"/>
      <c r="R40" s="352">
        <f>SUM(N40:Q40)</f>
        <v>522.549</v>
      </c>
      <c r="S40" s="380">
        <f>R40/$R$9</f>
        <v>0.005126099744488135</v>
      </c>
      <c r="T40" s="350"/>
      <c r="U40" s="351"/>
      <c r="V40" s="352"/>
      <c r="W40" s="351"/>
      <c r="X40" s="352">
        <f>SUM(T40:W40)</f>
        <v>0</v>
      </c>
      <c r="Y40" s="355" t="str">
        <f>IF(ISERROR(R40/X40-1),"         /0",IF(R40/X40&gt;5,"  *  ",(R40/X40-1)))</f>
        <v>         /0</v>
      </c>
    </row>
    <row r="41" spans="1:25" ht="19.5" customHeight="1">
      <c r="A41" s="349" t="s">
        <v>271</v>
      </c>
      <c r="B41" s="350">
        <v>180.247</v>
      </c>
      <c r="C41" s="351">
        <v>62.864000000000004</v>
      </c>
      <c r="D41" s="352">
        <v>0</v>
      </c>
      <c r="E41" s="369">
        <v>0</v>
      </c>
      <c r="F41" s="352">
        <f>SUM(B41:E41)</f>
        <v>243.11100000000002</v>
      </c>
      <c r="G41" s="353">
        <f>F41/$F$9</f>
        <v>0.004783806616549361</v>
      </c>
      <c r="H41" s="350">
        <v>208.31</v>
      </c>
      <c r="I41" s="351">
        <v>85.174</v>
      </c>
      <c r="J41" s="352"/>
      <c r="K41" s="351"/>
      <c r="L41" s="352">
        <f>SUM(H41:K41)</f>
        <v>293.48400000000004</v>
      </c>
      <c r="M41" s="378">
        <f>IF(ISERROR(F41/L41-1),"         /0",(F41/L41-1))</f>
        <v>-0.1716379768573415</v>
      </c>
      <c r="N41" s="379">
        <v>305.116</v>
      </c>
      <c r="O41" s="351">
        <v>132.692</v>
      </c>
      <c r="P41" s="352"/>
      <c r="Q41" s="351"/>
      <c r="R41" s="352">
        <f>SUM(N41:Q41)</f>
        <v>437.808</v>
      </c>
      <c r="S41" s="380">
        <f>R41/$R$9</f>
        <v>0.0042948077155154085</v>
      </c>
      <c r="T41" s="350">
        <v>365.71</v>
      </c>
      <c r="U41" s="351">
        <v>187.198</v>
      </c>
      <c r="V41" s="352"/>
      <c r="W41" s="351"/>
      <c r="X41" s="352">
        <f>SUM(T41:W41)</f>
        <v>552.908</v>
      </c>
      <c r="Y41" s="355">
        <f>IF(ISERROR(R41/X41-1),"         /0",IF(R41/X41&gt;5,"  *  ",(R41/X41-1)))</f>
        <v>-0.2081720647919727</v>
      </c>
    </row>
    <row r="42" spans="1:25" ht="19.5" customHeight="1">
      <c r="A42" s="349" t="s">
        <v>205</v>
      </c>
      <c r="B42" s="350">
        <v>0</v>
      </c>
      <c r="C42" s="351">
        <v>0</v>
      </c>
      <c r="D42" s="352">
        <v>170.785</v>
      </c>
      <c r="E42" s="369">
        <v>21.92</v>
      </c>
      <c r="F42" s="352">
        <f t="shared" si="10"/>
        <v>192.70499999999998</v>
      </c>
      <c r="G42" s="353">
        <f t="shared" si="11"/>
        <v>0.0037919446427440327</v>
      </c>
      <c r="H42" s="350">
        <v>0</v>
      </c>
      <c r="I42" s="351">
        <v>0</v>
      </c>
      <c r="J42" s="352">
        <v>165.859</v>
      </c>
      <c r="K42" s="351"/>
      <c r="L42" s="352">
        <f t="shared" si="12"/>
        <v>165.859</v>
      </c>
      <c r="M42" s="378">
        <f t="shared" si="13"/>
        <v>0.16186037537908682</v>
      </c>
      <c r="N42" s="379">
        <v>0</v>
      </c>
      <c r="O42" s="351">
        <v>0</v>
      </c>
      <c r="P42" s="352">
        <v>212.608</v>
      </c>
      <c r="Q42" s="351">
        <v>101.47699999999999</v>
      </c>
      <c r="R42" s="352">
        <f t="shared" si="14"/>
        <v>314.085</v>
      </c>
      <c r="S42" s="380">
        <f t="shared" si="15"/>
        <v>0.0030811101700463604</v>
      </c>
      <c r="T42" s="350">
        <v>0</v>
      </c>
      <c r="U42" s="351">
        <v>0</v>
      </c>
      <c r="V42" s="352">
        <v>263.539</v>
      </c>
      <c r="W42" s="351">
        <v>0.6</v>
      </c>
      <c r="X42" s="352">
        <f t="shared" si="16"/>
        <v>264.139</v>
      </c>
      <c r="Y42" s="355">
        <f t="shared" si="17"/>
        <v>0.18908983527612344</v>
      </c>
    </row>
    <row r="43" spans="1:25" ht="19.5" customHeight="1">
      <c r="A43" s="349" t="s">
        <v>260</v>
      </c>
      <c r="B43" s="350">
        <v>0</v>
      </c>
      <c r="C43" s="351">
        <v>163.297</v>
      </c>
      <c r="D43" s="352">
        <v>0</v>
      </c>
      <c r="E43" s="369">
        <v>0</v>
      </c>
      <c r="F43" s="352">
        <f t="shared" si="10"/>
        <v>163.297</v>
      </c>
      <c r="G43" s="353">
        <f t="shared" si="11"/>
        <v>0.003213269942794283</v>
      </c>
      <c r="H43" s="350"/>
      <c r="I43" s="351">
        <v>94.351</v>
      </c>
      <c r="J43" s="352"/>
      <c r="K43" s="351"/>
      <c r="L43" s="352">
        <f t="shared" si="12"/>
        <v>94.351</v>
      </c>
      <c r="M43" s="378">
        <f t="shared" si="13"/>
        <v>0.730739472819578</v>
      </c>
      <c r="N43" s="379"/>
      <c r="O43" s="351">
        <v>385.06399999999996</v>
      </c>
      <c r="P43" s="352"/>
      <c r="Q43" s="351"/>
      <c r="R43" s="352">
        <f t="shared" si="14"/>
        <v>385.06399999999996</v>
      </c>
      <c r="S43" s="380">
        <f t="shared" si="15"/>
        <v>0.003777399769230405</v>
      </c>
      <c r="T43" s="350"/>
      <c r="U43" s="351">
        <v>243.09199999999998</v>
      </c>
      <c r="V43" s="352"/>
      <c r="W43" s="351"/>
      <c r="X43" s="352">
        <f t="shared" si="16"/>
        <v>243.09199999999998</v>
      </c>
      <c r="Y43" s="355">
        <f t="shared" si="17"/>
        <v>0.5840258009313346</v>
      </c>
    </row>
    <row r="44" spans="1:25" ht="19.5" customHeight="1">
      <c r="A44" s="349" t="s">
        <v>270</v>
      </c>
      <c r="B44" s="350">
        <v>68.37299999999999</v>
      </c>
      <c r="C44" s="351">
        <v>49.555</v>
      </c>
      <c r="D44" s="352">
        <v>0</v>
      </c>
      <c r="E44" s="369">
        <v>0</v>
      </c>
      <c r="F44" s="352">
        <f t="shared" si="10"/>
        <v>117.928</v>
      </c>
      <c r="G44" s="353">
        <f t="shared" si="11"/>
        <v>0.002320523327518841</v>
      </c>
      <c r="H44" s="350"/>
      <c r="I44" s="351"/>
      <c r="J44" s="352"/>
      <c r="K44" s="351">
        <v>16.388</v>
      </c>
      <c r="L44" s="352">
        <f t="shared" si="12"/>
        <v>16.388</v>
      </c>
      <c r="M44" s="378">
        <f t="shared" si="13"/>
        <v>6.1959970710275805</v>
      </c>
      <c r="N44" s="379">
        <v>68.37299999999999</v>
      </c>
      <c r="O44" s="351">
        <v>49.555</v>
      </c>
      <c r="P44" s="352"/>
      <c r="Q44" s="351"/>
      <c r="R44" s="352">
        <f t="shared" si="14"/>
        <v>117.928</v>
      </c>
      <c r="S44" s="380">
        <f t="shared" si="15"/>
        <v>0.0011568497703909044</v>
      </c>
      <c r="T44" s="350"/>
      <c r="U44" s="351"/>
      <c r="V44" s="352"/>
      <c r="W44" s="351">
        <v>19.560000000000002</v>
      </c>
      <c r="X44" s="352">
        <f t="shared" si="16"/>
        <v>19.560000000000002</v>
      </c>
      <c r="Y44" s="355" t="str">
        <f t="shared" si="17"/>
        <v>  *  </v>
      </c>
    </row>
    <row r="45" spans="1:25" ht="19.5" customHeight="1">
      <c r="A45" s="349" t="s">
        <v>174</v>
      </c>
      <c r="B45" s="350">
        <v>56.665</v>
      </c>
      <c r="C45" s="351">
        <v>50.414</v>
      </c>
      <c r="D45" s="352">
        <v>0</v>
      </c>
      <c r="E45" s="369">
        <v>0</v>
      </c>
      <c r="F45" s="352">
        <f t="shared" si="10"/>
        <v>107.07900000000001</v>
      </c>
      <c r="G45" s="353">
        <f t="shared" si="11"/>
        <v>0.002107042580111509</v>
      </c>
      <c r="H45" s="350"/>
      <c r="I45" s="351"/>
      <c r="J45" s="352"/>
      <c r="K45" s="351"/>
      <c r="L45" s="352">
        <f t="shared" si="12"/>
        <v>0</v>
      </c>
      <c r="M45" s="378" t="str">
        <f t="shared" si="13"/>
        <v>         /0</v>
      </c>
      <c r="N45" s="379">
        <v>120.957</v>
      </c>
      <c r="O45" s="351">
        <v>97.535</v>
      </c>
      <c r="P45" s="352"/>
      <c r="Q45" s="351"/>
      <c r="R45" s="352">
        <f t="shared" si="14"/>
        <v>218.492</v>
      </c>
      <c r="S45" s="380">
        <f t="shared" si="15"/>
        <v>0.002143362221289681</v>
      </c>
      <c r="T45" s="350"/>
      <c r="U45" s="351"/>
      <c r="V45" s="352"/>
      <c r="W45" s="351"/>
      <c r="X45" s="352">
        <f t="shared" si="16"/>
        <v>0</v>
      </c>
      <c r="Y45" s="355" t="str">
        <f t="shared" si="17"/>
        <v>         /0</v>
      </c>
    </row>
    <row r="46" spans="1:25" ht="19.5" customHeight="1">
      <c r="A46" s="349" t="s">
        <v>277</v>
      </c>
      <c r="B46" s="350">
        <v>0</v>
      </c>
      <c r="C46" s="351">
        <v>0</v>
      </c>
      <c r="D46" s="352">
        <v>0</v>
      </c>
      <c r="E46" s="369">
        <v>59.755</v>
      </c>
      <c r="F46" s="352">
        <f t="shared" si="10"/>
        <v>59.755</v>
      </c>
      <c r="G46" s="353">
        <f t="shared" si="11"/>
        <v>0.0011758265334431888</v>
      </c>
      <c r="H46" s="350"/>
      <c r="I46" s="351"/>
      <c r="J46" s="352"/>
      <c r="K46" s="351"/>
      <c r="L46" s="352">
        <f t="shared" si="12"/>
        <v>0</v>
      </c>
      <c r="M46" s="378" t="str">
        <f t="shared" si="13"/>
        <v>         /0</v>
      </c>
      <c r="N46" s="379"/>
      <c r="O46" s="351"/>
      <c r="P46" s="352"/>
      <c r="Q46" s="351">
        <v>78.816</v>
      </c>
      <c r="R46" s="352">
        <f t="shared" si="14"/>
        <v>78.816</v>
      </c>
      <c r="S46" s="380">
        <f t="shared" si="15"/>
        <v>0.0007731689802517598</v>
      </c>
      <c r="T46" s="350"/>
      <c r="U46" s="351"/>
      <c r="V46" s="352"/>
      <c r="W46" s="351"/>
      <c r="X46" s="352">
        <f t="shared" si="16"/>
        <v>0</v>
      </c>
      <c r="Y46" s="355" t="str">
        <f t="shared" si="17"/>
        <v>         /0</v>
      </c>
    </row>
    <row r="47" spans="1:25" ht="19.5" customHeight="1">
      <c r="A47" s="349" t="s">
        <v>196</v>
      </c>
      <c r="B47" s="350">
        <v>21.309</v>
      </c>
      <c r="C47" s="351">
        <v>32.499</v>
      </c>
      <c r="D47" s="352">
        <v>0</v>
      </c>
      <c r="E47" s="369">
        <v>0</v>
      </c>
      <c r="F47" s="352">
        <f>SUM(B47:E47)</f>
        <v>53.80800000000001</v>
      </c>
      <c r="G47" s="353">
        <f>F47/$F$9</f>
        <v>0.00105880468766649</v>
      </c>
      <c r="H47" s="350">
        <v>96.332</v>
      </c>
      <c r="I47" s="351">
        <v>48.27</v>
      </c>
      <c r="J47" s="352"/>
      <c r="K47" s="351"/>
      <c r="L47" s="352">
        <f>SUM(H47:K47)</f>
        <v>144.602</v>
      </c>
      <c r="M47" s="378">
        <f>IF(ISERROR(F47/L47-1),"         /0",(F47/L47-1))</f>
        <v>-0.6278889641913665</v>
      </c>
      <c r="N47" s="379">
        <v>44.787000000000006</v>
      </c>
      <c r="O47" s="351">
        <v>84.02600000000001</v>
      </c>
      <c r="P47" s="352"/>
      <c r="Q47" s="351"/>
      <c r="R47" s="352">
        <f>SUM(N47:Q47)</f>
        <v>128.81300000000002</v>
      </c>
      <c r="S47" s="380">
        <f>R47/$R$9</f>
        <v>0.0012636294134841903</v>
      </c>
      <c r="T47" s="350">
        <v>154.25799999999998</v>
      </c>
      <c r="U47" s="351">
        <v>79.20500000000001</v>
      </c>
      <c r="V47" s="352"/>
      <c r="W47" s="351"/>
      <c r="X47" s="352">
        <f>SUM(T47:W47)</f>
        <v>233.463</v>
      </c>
      <c r="Y47" s="355">
        <f>IF(ISERROR(R47/X47-1),"         /0",IF(R47/X47&gt;5,"  *  ",(R47/X47-1)))</f>
        <v>-0.4482509005709683</v>
      </c>
    </row>
    <row r="48" spans="1:25" ht="19.5" customHeight="1" thickBot="1">
      <c r="A48" s="356" t="s">
        <v>171</v>
      </c>
      <c r="B48" s="357">
        <v>68.62299999999999</v>
      </c>
      <c r="C48" s="358">
        <v>65.52999999999999</v>
      </c>
      <c r="D48" s="359">
        <v>29.641000000000002</v>
      </c>
      <c r="E48" s="372">
        <v>0.28</v>
      </c>
      <c r="F48" s="359">
        <f>SUM(B48:E48)</f>
        <v>164.07399999999996</v>
      </c>
      <c r="G48" s="360">
        <f>F48/$F$9</f>
        <v>0.0032285593280588685</v>
      </c>
      <c r="H48" s="357">
        <v>369.494</v>
      </c>
      <c r="I48" s="358">
        <v>378.4360000000001</v>
      </c>
      <c r="J48" s="359">
        <v>0</v>
      </c>
      <c r="K48" s="358">
        <v>0</v>
      </c>
      <c r="L48" s="359">
        <f>SUM(H48:K48)</f>
        <v>747.9300000000001</v>
      </c>
      <c r="M48" s="381">
        <f>IF(ISERROR(F48/L48-1),"         /0",(F48/L48-1))</f>
        <v>-0.7806292032676856</v>
      </c>
      <c r="N48" s="382">
        <v>138.368</v>
      </c>
      <c r="O48" s="358">
        <v>238.68599999999998</v>
      </c>
      <c r="P48" s="359">
        <v>60.976000000000006</v>
      </c>
      <c r="Q48" s="358">
        <v>0.28</v>
      </c>
      <c r="R48" s="359">
        <f>SUM(N48:Q48)</f>
        <v>438.30999999999995</v>
      </c>
      <c r="S48" s="383">
        <f>R48/$R$9</f>
        <v>0.004299732233736155</v>
      </c>
      <c r="T48" s="357">
        <v>737.8299999999999</v>
      </c>
      <c r="U48" s="358">
        <v>866.6270000000002</v>
      </c>
      <c r="V48" s="359">
        <v>67.578</v>
      </c>
      <c r="W48" s="358">
        <v>0</v>
      </c>
      <c r="X48" s="359">
        <f>SUM(T48:W48)</f>
        <v>1672.035</v>
      </c>
      <c r="Y48" s="362">
        <f>IF(ISERROR(R48/X48-1),"         /0",IF(R48/X48&gt;5,"  *  ",(R48/X48-1)))</f>
        <v>-0.7378583582281472</v>
      </c>
    </row>
    <row r="49" spans="1:25" s="145" customFormat="1" ht="19.5" customHeight="1">
      <c r="A49" s="152" t="s">
        <v>54</v>
      </c>
      <c r="B49" s="149">
        <f>SUM(B50:B59)</f>
        <v>2578.563</v>
      </c>
      <c r="C49" s="148">
        <f>SUM(C50:C59)</f>
        <v>2396.328</v>
      </c>
      <c r="D49" s="147">
        <f>SUM(D50:D59)</f>
        <v>672.072</v>
      </c>
      <c r="E49" s="148">
        <f>SUM(E50:E59)</f>
        <v>392.766</v>
      </c>
      <c r="F49" s="147">
        <f>SUM(B49:E49)</f>
        <v>6039.728999999999</v>
      </c>
      <c r="G49" s="150">
        <f>F49/$F$9</f>
        <v>0.11884651682714913</v>
      </c>
      <c r="H49" s="149">
        <f>SUM(H50:H59)</f>
        <v>1552.402</v>
      </c>
      <c r="I49" s="148">
        <f>SUM(I50:I59)</f>
        <v>978.136</v>
      </c>
      <c r="J49" s="147">
        <f>SUM(J50:J59)</f>
        <v>97.468</v>
      </c>
      <c r="K49" s="148">
        <f>SUM(K50:K59)</f>
        <v>12.109</v>
      </c>
      <c r="L49" s="147">
        <f>SUM(H49:K49)</f>
        <v>2640.115</v>
      </c>
      <c r="M49" s="267">
        <f>IF(ISERROR(F49/L49-1),"         /0",(F49/L49-1))</f>
        <v>1.2876764837895318</v>
      </c>
      <c r="N49" s="270">
        <f>SUM(N50:N59)</f>
        <v>4779.521</v>
      </c>
      <c r="O49" s="148">
        <f>SUM(O50:O59)</f>
        <v>4721.981</v>
      </c>
      <c r="P49" s="147">
        <f>SUM(P50:P59)</f>
        <v>1149.3870000000002</v>
      </c>
      <c r="Q49" s="148">
        <f>SUM(Q50:Q59)</f>
        <v>651.763</v>
      </c>
      <c r="R49" s="147">
        <f aca="true" t="shared" si="18" ref="R49:R75">SUM(N49:Q49)</f>
        <v>11302.652000000002</v>
      </c>
      <c r="S49" s="283">
        <f>R49/$R$9</f>
        <v>0.11087672453538006</v>
      </c>
      <c r="T49" s="149">
        <f>SUM(T50:T59)</f>
        <v>2984.2470000000003</v>
      </c>
      <c r="U49" s="148">
        <f>SUM(U50:U59)</f>
        <v>2557.3219999999997</v>
      </c>
      <c r="V49" s="147">
        <f>SUM(V50:V59)</f>
        <v>97.468</v>
      </c>
      <c r="W49" s="148">
        <f>SUM(W50:W59)</f>
        <v>12.109</v>
      </c>
      <c r="X49" s="147">
        <f>SUM(T49:W49)</f>
        <v>5651.146</v>
      </c>
      <c r="Y49" s="146">
        <f>IF(ISERROR(R49/X49-1),"         /0",IF(R49/X49&gt;5,"  *  ",(R49/X49-1)))</f>
        <v>1.0000637038929807</v>
      </c>
    </row>
    <row r="50" spans="1:25" ht="19.5" customHeight="1">
      <c r="A50" s="342" t="s">
        <v>159</v>
      </c>
      <c r="B50" s="343">
        <v>509.112</v>
      </c>
      <c r="C50" s="344">
        <v>1071.273</v>
      </c>
      <c r="D50" s="345">
        <v>0</v>
      </c>
      <c r="E50" s="344">
        <v>0</v>
      </c>
      <c r="F50" s="345">
        <f>SUM(B50:E50)</f>
        <v>1580.385</v>
      </c>
      <c r="G50" s="346">
        <f>F50/$F$9</f>
        <v>0.031097960272037716</v>
      </c>
      <c r="H50" s="343">
        <v>335.96099999999996</v>
      </c>
      <c r="I50" s="344">
        <v>0</v>
      </c>
      <c r="J50" s="345">
        <v>0</v>
      </c>
      <c r="K50" s="344">
        <v>0</v>
      </c>
      <c r="L50" s="345">
        <f>SUM(H50:K50)</f>
        <v>335.96099999999996</v>
      </c>
      <c r="M50" s="375">
        <f>IF(ISERROR(F50/L50-1),"         /0",(F50/L50-1))</f>
        <v>3.7040727941636087</v>
      </c>
      <c r="N50" s="376">
        <v>1018.9259999999999</v>
      </c>
      <c r="O50" s="344">
        <v>1995.223</v>
      </c>
      <c r="P50" s="345">
        <v>0</v>
      </c>
      <c r="Q50" s="344">
        <v>0</v>
      </c>
      <c r="R50" s="345">
        <f t="shared" si="18"/>
        <v>3014.149</v>
      </c>
      <c r="S50" s="377">
        <f>R50/$R$9</f>
        <v>0.029568190578776663</v>
      </c>
      <c r="T50" s="343">
        <v>693.538</v>
      </c>
      <c r="U50" s="344">
        <v>578.972</v>
      </c>
      <c r="V50" s="345">
        <v>0</v>
      </c>
      <c r="W50" s="344">
        <v>0</v>
      </c>
      <c r="X50" s="345">
        <f>SUM(T50:W50)</f>
        <v>1272.51</v>
      </c>
      <c r="Y50" s="348">
        <f>IF(ISERROR(R50/X50-1),"         /0",IF(R50/X50&gt;5,"  *  ",(R50/X50-1)))</f>
        <v>1.368664293404374</v>
      </c>
    </row>
    <row r="51" spans="1:25" ht="19.5" customHeight="1">
      <c r="A51" s="349" t="s">
        <v>262</v>
      </c>
      <c r="B51" s="350">
        <v>750.963</v>
      </c>
      <c r="C51" s="351">
        <v>234.722</v>
      </c>
      <c r="D51" s="352">
        <v>38.703</v>
      </c>
      <c r="E51" s="351">
        <v>17.824</v>
      </c>
      <c r="F51" s="352">
        <f>SUM(B51:E51)</f>
        <v>1042.212</v>
      </c>
      <c r="G51" s="353">
        <f>F51/$F$9</f>
        <v>0.020508083391731113</v>
      </c>
      <c r="H51" s="350"/>
      <c r="I51" s="351"/>
      <c r="J51" s="352"/>
      <c r="K51" s="351"/>
      <c r="L51" s="352">
        <f>SUM(H51:K51)</f>
        <v>0</v>
      </c>
      <c r="M51" s="378" t="str">
        <f>IF(ISERROR(F51/L51-1),"         /0",(F51/L51-1))</f>
        <v>         /0</v>
      </c>
      <c r="N51" s="379">
        <v>1452.4640000000002</v>
      </c>
      <c r="O51" s="351">
        <v>520.196</v>
      </c>
      <c r="P51" s="352">
        <v>124.643</v>
      </c>
      <c r="Q51" s="351">
        <v>40.074</v>
      </c>
      <c r="R51" s="352">
        <f t="shared" si="18"/>
        <v>2137.3770000000004</v>
      </c>
      <c r="S51" s="380">
        <f>R51/$R$9</f>
        <v>0.02096723502212198</v>
      </c>
      <c r="T51" s="350"/>
      <c r="U51" s="351"/>
      <c r="V51" s="352"/>
      <c r="W51" s="351"/>
      <c r="X51" s="352">
        <f>SUM(T51:W51)</f>
        <v>0</v>
      </c>
      <c r="Y51" s="355" t="str">
        <f>IF(ISERROR(R51/X51-1),"         /0",IF(R51/X51&gt;5,"  *  ",(R51/X51-1)))</f>
        <v>         /0</v>
      </c>
    </row>
    <row r="52" spans="1:25" ht="19.5" customHeight="1">
      <c r="A52" s="349" t="s">
        <v>266</v>
      </c>
      <c r="B52" s="350">
        <v>0</v>
      </c>
      <c r="C52" s="351">
        <v>0</v>
      </c>
      <c r="D52" s="352">
        <v>633.369</v>
      </c>
      <c r="E52" s="351">
        <v>374.942</v>
      </c>
      <c r="F52" s="352">
        <f>SUM(B52:E52)</f>
        <v>1008.311</v>
      </c>
      <c r="G52" s="353">
        <f>F52/$F$9</f>
        <v>0.01984099787068254</v>
      </c>
      <c r="H52" s="350"/>
      <c r="I52" s="351"/>
      <c r="J52" s="352"/>
      <c r="K52" s="351"/>
      <c r="L52" s="352">
        <f>SUM(H52:K52)</f>
        <v>0</v>
      </c>
      <c r="M52" s="378" t="str">
        <f>IF(ISERROR(F52/L52-1),"         /0",(F52/L52-1))</f>
        <v>         /0</v>
      </c>
      <c r="N52" s="379"/>
      <c r="O52" s="351"/>
      <c r="P52" s="352">
        <v>1024.7440000000001</v>
      </c>
      <c r="Q52" s="351">
        <v>611.6890000000001</v>
      </c>
      <c r="R52" s="352">
        <f t="shared" si="18"/>
        <v>1636.4330000000002</v>
      </c>
      <c r="S52" s="380">
        <f>R52/$R$9</f>
        <v>0.016053075947273752</v>
      </c>
      <c r="T52" s="350"/>
      <c r="U52" s="351"/>
      <c r="V52" s="352"/>
      <c r="W52" s="351"/>
      <c r="X52" s="352">
        <f>SUM(T52:W52)</f>
        <v>0</v>
      </c>
      <c r="Y52" s="355" t="str">
        <f>IF(ISERROR(R52/X52-1),"         /0",IF(R52/X52&gt;5,"  *  ",(R52/X52-1)))</f>
        <v>         /0</v>
      </c>
    </row>
    <row r="53" spans="1:25" ht="19.5" customHeight="1">
      <c r="A53" s="349" t="s">
        <v>269</v>
      </c>
      <c r="B53" s="350">
        <v>818.761</v>
      </c>
      <c r="C53" s="351">
        <v>84.216</v>
      </c>
      <c r="D53" s="352">
        <v>0</v>
      </c>
      <c r="E53" s="351">
        <v>0</v>
      </c>
      <c r="F53" s="352">
        <f>SUM(B53:E53)</f>
        <v>902.977</v>
      </c>
      <c r="G53" s="353">
        <f>F53/$F$9</f>
        <v>0.017768292455676182</v>
      </c>
      <c r="H53" s="350">
        <v>553.644</v>
      </c>
      <c r="I53" s="351">
        <v>86.792</v>
      </c>
      <c r="J53" s="352">
        <v>96.968</v>
      </c>
      <c r="K53" s="351">
        <v>11.984</v>
      </c>
      <c r="L53" s="352">
        <f>SUM(H53:K53)</f>
        <v>749.388</v>
      </c>
      <c r="M53" s="378">
        <f>IF(ISERROR(F53/L53-1),"         /0",(F53/L53-1))</f>
        <v>0.20495257463423489</v>
      </c>
      <c r="N53" s="379">
        <v>1413.117</v>
      </c>
      <c r="O53" s="351">
        <v>179.035</v>
      </c>
      <c r="P53" s="352"/>
      <c r="Q53" s="351"/>
      <c r="R53" s="352">
        <f t="shared" si="18"/>
        <v>1592.152</v>
      </c>
      <c r="S53" s="380">
        <f>R53/$R$9</f>
        <v>0.01561868831513652</v>
      </c>
      <c r="T53" s="350">
        <v>1083.871</v>
      </c>
      <c r="U53" s="351">
        <v>155.594</v>
      </c>
      <c r="V53" s="352">
        <v>96.968</v>
      </c>
      <c r="W53" s="351">
        <v>11.984</v>
      </c>
      <c r="X53" s="352">
        <f>SUM(T53:W53)</f>
        <v>1348.4170000000001</v>
      </c>
      <c r="Y53" s="355">
        <f>IF(ISERROR(R53/X53-1),"         /0",IF(R53/X53&gt;5,"  *  ",(R53/X53-1)))</f>
        <v>0.1807563980578708</v>
      </c>
    </row>
    <row r="54" spans="1:25" ht="19.5" customHeight="1">
      <c r="A54" s="349" t="s">
        <v>181</v>
      </c>
      <c r="B54" s="350">
        <v>241.658</v>
      </c>
      <c r="C54" s="351">
        <v>305.12500000000006</v>
      </c>
      <c r="D54" s="352">
        <v>0</v>
      </c>
      <c r="E54" s="351">
        <v>0</v>
      </c>
      <c r="F54" s="352">
        <f>SUM(B54:E54)</f>
        <v>546.783</v>
      </c>
      <c r="G54" s="353">
        <f>F54/$F$9</f>
        <v>0.010759299798103373</v>
      </c>
      <c r="H54" s="350">
        <v>229.725</v>
      </c>
      <c r="I54" s="351">
        <v>365.294</v>
      </c>
      <c r="J54" s="352"/>
      <c r="K54" s="351"/>
      <c r="L54" s="352">
        <f>SUM(H54:K54)</f>
        <v>595.019</v>
      </c>
      <c r="M54" s="378">
        <f>IF(ISERROR(F54/L54-1),"         /0",(F54/L54-1))</f>
        <v>-0.0810663188906573</v>
      </c>
      <c r="N54" s="379">
        <v>413.36</v>
      </c>
      <c r="O54" s="351">
        <v>604.7769999999999</v>
      </c>
      <c r="P54" s="352"/>
      <c r="Q54" s="351"/>
      <c r="R54" s="352">
        <f>SUM(N54:Q54)</f>
        <v>1018.137</v>
      </c>
      <c r="S54" s="380">
        <f>R54/$R$9</f>
        <v>0.009987717545252054</v>
      </c>
      <c r="T54" s="350">
        <v>415.526</v>
      </c>
      <c r="U54" s="351">
        <v>708.194</v>
      </c>
      <c r="V54" s="352"/>
      <c r="W54" s="351"/>
      <c r="X54" s="352">
        <f>SUM(T54:W54)</f>
        <v>1123.72</v>
      </c>
      <c r="Y54" s="355">
        <f>IF(ISERROR(R54/X54-1),"         /0",IF(R54/X54&gt;5,"  *  ",(R54/X54-1)))</f>
        <v>-0.0939584594026982</v>
      </c>
    </row>
    <row r="55" spans="1:25" ht="19.5" customHeight="1">
      <c r="A55" s="349" t="s">
        <v>194</v>
      </c>
      <c r="B55" s="350">
        <v>51.638999999999996</v>
      </c>
      <c r="C55" s="351">
        <v>262.72400000000005</v>
      </c>
      <c r="D55" s="352">
        <v>0</v>
      </c>
      <c r="E55" s="351">
        <v>0</v>
      </c>
      <c r="F55" s="352">
        <f>SUM(B55:E55)</f>
        <v>314.36300000000006</v>
      </c>
      <c r="G55" s="353">
        <f>F55/$F$9</f>
        <v>0.006185864890516295</v>
      </c>
      <c r="H55" s="350">
        <v>86.866</v>
      </c>
      <c r="I55" s="351">
        <v>193.36399999999998</v>
      </c>
      <c r="J55" s="352"/>
      <c r="K55" s="351"/>
      <c r="L55" s="352">
        <f>SUM(H55:K55)</f>
        <v>280.22999999999996</v>
      </c>
      <c r="M55" s="378">
        <f>IF(ISERROR(F55/L55-1),"         /0",(F55/L55-1))</f>
        <v>0.12180351853834392</v>
      </c>
      <c r="N55" s="379">
        <v>101.91499999999999</v>
      </c>
      <c r="O55" s="351">
        <v>516.1590000000001</v>
      </c>
      <c r="P55" s="352"/>
      <c r="Q55" s="351"/>
      <c r="R55" s="352">
        <f>SUM(N55:Q55)</f>
        <v>618.0740000000001</v>
      </c>
      <c r="S55" s="380">
        <f>R55/$R$9</f>
        <v>0.006063180627031647</v>
      </c>
      <c r="T55" s="350">
        <v>182.519</v>
      </c>
      <c r="U55" s="351">
        <v>401.39799999999997</v>
      </c>
      <c r="V55" s="352"/>
      <c r="W55" s="351"/>
      <c r="X55" s="352">
        <f>SUM(T55:W55)</f>
        <v>583.9169999999999</v>
      </c>
      <c r="Y55" s="355">
        <f>IF(ISERROR(R55/X55-1),"         /0",IF(R55/X55&gt;5,"  *  ",(R55/X55-1)))</f>
        <v>0.05849632738899557</v>
      </c>
    </row>
    <row r="56" spans="1:25" ht="19.5" customHeight="1">
      <c r="A56" s="349" t="s">
        <v>199</v>
      </c>
      <c r="B56" s="350">
        <v>127.71</v>
      </c>
      <c r="C56" s="351">
        <v>102.50700000000002</v>
      </c>
      <c r="D56" s="352">
        <v>0</v>
      </c>
      <c r="E56" s="351">
        <v>0</v>
      </c>
      <c r="F56" s="352">
        <f>SUM(B56:E56)</f>
        <v>230.217</v>
      </c>
      <c r="G56" s="353">
        <f>F56/$F$9</f>
        <v>0.004530085466482982</v>
      </c>
      <c r="H56" s="350">
        <v>100.989</v>
      </c>
      <c r="I56" s="351">
        <v>117.94800000000001</v>
      </c>
      <c r="J56" s="352"/>
      <c r="K56" s="351"/>
      <c r="L56" s="352">
        <f>SUM(H56:K56)</f>
        <v>218.937</v>
      </c>
      <c r="M56" s="378">
        <f>IF(ISERROR(F56/L56-1),"         /0",(F56/L56-1))</f>
        <v>0.051521670617574955</v>
      </c>
      <c r="N56" s="379">
        <v>239.401</v>
      </c>
      <c r="O56" s="351">
        <v>213.53900000000002</v>
      </c>
      <c r="P56" s="352"/>
      <c r="Q56" s="351"/>
      <c r="R56" s="352">
        <f>SUM(N56:Q56)</f>
        <v>452.94000000000005</v>
      </c>
      <c r="S56" s="380">
        <f>R56/$R$9</f>
        <v>0.004443249567539993</v>
      </c>
      <c r="T56" s="350">
        <v>231.11900000000003</v>
      </c>
      <c r="U56" s="351">
        <v>231.26</v>
      </c>
      <c r="V56" s="352"/>
      <c r="W56" s="351"/>
      <c r="X56" s="352">
        <f>SUM(T56:W56)</f>
        <v>462.379</v>
      </c>
      <c r="Y56" s="355">
        <f>IF(ISERROR(R56/X56-1),"         /0",IF(R56/X56&gt;5,"  *  ",(R56/X56-1)))</f>
        <v>-0.02041398938965644</v>
      </c>
    </row>
    <row r="57" spans="1:25" ht="19.5" customHeight="1">
      <c r="A57" s="349" t="s">
        <v>191</v>
      </c>
      <c r="B57" s="350">
        <v>7.069</v>
      </c>
      <c r="C57" s="351">
        <v>206.308</v>
      </c>
      <c r="D57" s="352">
        <v>0</v>
      </c>
      <c r="E57" s="351">
        <v>0</v>
      </c>
      <c r="F57" s="352">
        <f>SUM(B57:E57)</f>
        <v>213.37699999999998</v>
      </c>
      <c r="G57" s="353">
        <f>F57/$F$9</f>
        <v>0.004198717065124379</v>
      </c>
      <c r="H57" s="350">
        <v>11.027</v>
      </c>
      <c r="I57" s="351">
        <v>214.728</v>
      </c>
      <c r="J57" s="352"/>
      <c r="K57" s="351"/>
      <c r="L57" s="352">
        <f>SUM(H57:K57)</f>
        <v>225.755</v>
      </c>
      <c r="M57" s="378">
        <f>IF(ISERROR(F57/L57-1),"         /0",(F57/L57-1))</f>
        <v>-0.054829350401984556</v>
      </c>
      <c r="N57" s="379">
        <v>15.579</v>
      </c>
      <c r="O57" s="351">
        <v>433.259</v>
      </c>
      <c r="P57" s="352"/>
      <c r="Q57" s="351"/>
      <c r="R57" s="352">
        <f>SUM(N57:Q57)</f>
        <v>448.838</v>
      </c>
      <c r="S57" s="380">
        <f>R57/$R$9</f>
        <v>0.004403009779210305</v>
      </c>
      <c r="T57" s="350">
        <v>17.817999999999998</v>
      </c>
      <c r="U57" s="351">
        <v>410.62300000000005</v>
      </c>
      <c r="V57" s="352"/>
      <c r="W57" s="351"/>
      <c r="X57" s="352">
        <f>SUM(T57:W57)</f>
        <v>428.44100000000003</v>
      </c>
      <c r="Y57" s="355">
        <f>IF(ISERROR(R57/X57-1),"         /0",IF(R57/X57&gt;5,"  *  ",(R57/X57-1)))</f>
        <v>0.047607488545680754</v>
      </c>
    </row>
    <row r="58" spans="1:25" ht="19.5" customHeight="1">
      <c r="A58" s="349" t="s">
        <v>195</v>
      </c>
      <c r="B58" s="350">
        <v>60.131</v>
      </c>
      <c r="C58" s="351">
        <v>129.169</v>
      </c>
      <c r="D58" s="352">
        <v>0</v>
      </c>
      <c r="E58" s="351">
        <v>0</v>
      </c>
      <c r="F58" s="352">
        <f>SUM(B58:E58)</f>
        <v>189.3</v>
      </c>
      <c r="G58" s="353">
        <f>F58/$F$9</f>
        <v>0.003724942896507332</v>
      </c>
      <c r="H58" s="350"/>
      <c r="I58" s="351"/>
      <c r="J58" s="352"/>
      <c r="K58" s="351"/>
      <c r="L58" s="352">
        <f>SUM(H58:K58)</f>
        <v>0</v>
      </c>
      <c r="M58" s="378" t="str">
        <f>IF(ISERROR(F58/L58-1),"         /0",(F58/L58-1))</f>
        <v>         /0</v>
      </c>
      <c r="N58" s="379">
        <v>103.731</v>
      </c>
      <c r="O58" s="351">
        <v>259.343</v>
      </c>
      <c r="P58" s="352"/>
      <c r="Q58" s="351"/>
      <c r="R58" s="352">
        <f>SUM(N58:Q58)</f>
        <v>363.074</v>
      </c>
      <c r="S58" s="380">
        <f>R58/$R$9</f>
        <v>0.003561682327648288</v>
      </c>
      <c r="T58" s="350"/>
      <c r="U58" s="351"/>
      <c r="V58" s="352"/>
      <c r="W58" s="351"/>
      <c r="X58" s="352">
        <f>SUM(T58:W58)</f>
        <v>0</v>
      </c>
      <c r="Y58" s="355" t="str">
        <f>IF(ISERROR(R58/X58-1),"         /0",IF(R58/X58&gt;5,"  *  ",(R58/X58-1)))</f>
        <v>         /0</v>
      </c>
    </row>
    <row r="59" spans="1:25" ht="19.5" customHeight="1" thickBot="1">
      <c r="A59" s="349" t="s">
        <v>171</v>
      </c>
      <c r="B59" s="350">
        <v>11.52</v>
      </c>
      <c r="C59" s="351">
        <v>0.28400000000000003</v>
      </c>
      <c r="D59" s="352">
        <v>0</v>
      </c>
      <c r="E59" s="351">
        <v>0</v>
      </c>
      <c r="F59" s="352">
        <f>SUM(B59:E59)</f>
        <v>11.804</v>
      </c>
      <c r="G59" s="353">
        <f>F59/$F$9</f>
        <v>0.00023227272028722952</v>
      </c>
      <c r="H59" s="350">
        <v>234.18999999999997</v>
      </c>
      <c r="I59" s="351">
        <v>0.01</v>
      </c>
      <c r="J59" s="352">
        <v>0.5</v>
      </c>
      <c r="K59" s="351">
        <v>0.125</v>
      </c>
      <c r="L59" s="352">
        <f>SUM(H59:K59)</f>
        <v>234.82499999999996</v>
      </c>
      <c r="M59" s="378">
        <f>IF(ISERROR(F59/L59-1),"         /0",(F59/L59-1))</f>
        <v>-0.9497327797295858</v>
      </c>
      <c r="N59" s="379">
        <v>21.028</v>
      </c>
      <c r="O59" s="351">
        <v>0.45</v>
      </c>
      <c r="P59" s="352">
        <v>0</v>
      </c>
      <c r="Q59" s="351">
        <v>0</v>
      </c>
      <c r="R59" s="352">
        <f t="shared" si="18"/>
        <v>21.477999999999998</v>
      </c>
      <c r="S59" s="380">
        <f>R59/$R$9</f>
        <v>0.00021069482538884612</v>
      </c>
      <c r="T59" s="350">
        <v>359.856</v>
      </c>
      <c r="U59" s="351">
        <v>71.281</v>
      </c>
      <c r="V59" s="352">
        <v>0.5</v>
      </c>
      <c r="W59" s="351">
        <v>0.125</v>
      </c>
      <c r="X59" s="352">
        <f>SUM(T59:W59)</f>
        <v>431.762</v>
      </c>
      <c r="Y59" s="355">
        <f>IF(ISERROR(R59/X59-1),"         /0",IF(R59/X59&gt;5,"  *  ",(R59/X59-1)))</f>
        <v>-0.9502550015981026</v>
      </c>
    </row>
    <row r="60" spans="1:25" s="145" customFormat="1" ht="19.5" customHeight="1">
      <c r="A60" s="152" t="s">
        <v>53</v>
      </c>
      <c r="B60" s="149">
        <f>SUM(B61:B73)</f>
        <v>2211.055</v>
      </c>
      <c r="C60" s="148">
        <f>SUM(C61:C73)</f>
        <v>1424.6499999999999</v>
      </c>
      <c r="D60" s="147">
        <f>SUM(D61:D73)</f>
        <v>457.93700000000007</v>
      </c>
      <c r="E60" s="148">
        <f>SUM(E61:E73)</f>
        <v>323.31699999999995</v>
      </c>
      <c r="F60" s="147">
        <f>SUM(B60:E60)</f>
        <v>4416.959</v>
      </c>
      <c r="G60" s="150">
        <f>F60/$F$9</f>
        <v>0.08691452747603871</v>
      </c>
      <c r="H60" s="149">
        <f>SUM(H61:H73)</f>
        <v>2576.011</v>
      </c>
      <c r="I60" s="148">
        <f>SUM(I61:I73)</f>
        <v>1586.973</v>
      </c>
      <c r="J60" s="147">
        <f>SUM(J61:J73)</f>
        <v>13</v>
      </c>
      <c r="K60" s="148">
        <f>SUM(K61:K73)</f>
        <v>4.35</v>
      </c>
      <c r="L60" s="147">
        <f>SUM(H60:K60)</f>
        <v>4180.334000000001</v>
      </c>
      <c r="M60" s="267">
        <f aca="true" t="shared" si="19" ref="M60:M79">IF(ISERROR(F60/L60-1),"         /0",(F60/L60-1))</f>
        <v>0.056604328745023524</v>
      </c>
      <c r="N60" s="270">
        <f>SUM(N61:N73)</f>
        <v>4347.457</v>
      </c>
      <c r="O60" s="148">
        <f>SUM(O61:O73)</f>
        <v>2751.0170000000007</v>
      </c>
      <c r="P60" s="147">
        <f>SUM(P61:P73)</f>
        <v>647.783</v>
      </c>
      <c r="Q60" s="148">
        <f>SUM(Q61:Q73)</f>
        <v>379.875</v>
      </c>
      <c r="R60" s="147">
        <f t="shared" si="18"/>
        <v>8126.132000000001</v>
      </c>
      <c r="S60" s="283">
        <f>R60/$R$9</f>
        <v>0.07971570736692035</v>
      </c>
      <c r="T60" s="149">
        <f>SUM(T61:T73)</f>
        <v>5118.045999999999</v>
      </c>
      <c r="U60" s="148">
        <f>SUM(U61:U73)</f>
        <v>3245.8780000000006</v>
      </c>
      <c r="V60" s="147">
        <f>SUM(V61:V73)</f>
        <v>16.716</v>
      </c>
      <c r="W60" s="148">
        <f>SUM(W61:W73)</f>
        <v>4.35</v>
      </c>
      <c r="X60" s="147">
        <f>SUM(T60:W60)</f>
        <v>8384.99</v>
      </c>
      <c r="Y60" s="146">
        <f>IF(ISERROR(R60/X60-1),"         /0",IF(R60/X60&gt;5,"  *  ",(R60/X60-1)))</f>
        <v>-0.030871593168268374</v>
      </c>
    </row>
    <row r="61" spans="1:25" s="137" customFormat="1" ht="19.5" customHeight="1">
      <c r="A61" s="342" t="s">
        <v>172</v>
      </c>
      <c r="B61" s="343">
        <v>161.85600000000002</v>
      </c>
      <c r="C61" s="344">
        <v>155.87</v>
      </c>
      <c r="D61" s="345">
        <v>118.016</v>
      </c>
      <c r="E61" s="344">
        <v>114.637</v>
      </c>
      <c r="F61" s="345">
        <f>SUM(B61:E61)</f>
        <v>550.379</v>
      </c>
      <c r="G61" s="346">
        <f>F61/$F$9</f>
        <v>0.010830059938916054</v>
      </c>
      <c r="H61" s="343">
        <v>260.61</v>
      </c>
      <c r="I61" s="344">
        <v>100.232</v>
      </c>
      <c r="J61" s="345"/>
      <c r="K61" s="344"/>
      <c r="L61" s="345">
        <f>SUM(H61:K61)</f>
        <v>360.842</v>
      </c>
      <c r="M61" s="375">
        <f t="shared" si="19"/>
        <v>0.5252631345575072</v>
      </c>
      <c r="N61" s="376">
        <v>514.9939999999999</v>
      </c>
      <c r="O61" s="344">
        <v>414.93600000000004</v>
      </c>
      <c r="P61" s="345">
        <v>118.016</v>
      </c>
      <c r="Q61" s="344">
        <v>114.637</v>
      </c>
      <c r="R61" s="345">
        <f t="shared" si="18"/>
        <v>1162.5829999999999</v>
      </c>
      <c r="S61" s="377">
        <f>R61/$R$9</f>
        <v>0.011404703519184323</v>
      </c>
      <c r="T61" s="343">
        <v>547.255</v>
      </c>
      <c r="U61" s="344">
        <v>170.428</v>
      </c>
      <c r="V61" s="345"/>
      <c r="W61" s="344"/>
      <c r="X61" s="345">
        <f>SUM(T61:W61)</f>
        <v>717.683</v>
      </c>
      <c r="Y61" s="348">
        <f>IF(ISERROR(R61/X61-1),"         /0",IF(R61/X61&gt;5,"  *  ",(R61/X61-1)))</f>
        <v>0.6199115765595673</v>
      </c>
    </row>
    <row r="62" spans="1:25" s="137" customFormat="1" ht="19.5" customHeight="1">
      <c r="A62" s="349" t="s">
        <v>173</v>
      </c>
      <c r="B62" s="350">
        <v>280.78</v>
      </c>
      <c r="C62" s="351">
        <v>222.858</v>
      </c>
      <c r="D62" s="352">
        <v>0</v>
      </c>
      <c r="E62" s="351">
        <v>0</v>
      </c>
      <c r="F62" s="352">
        <f>SUM(B62:E62)</f>
        <v>503.638</v>
      </c>
      <c r="G62" s="353">
        <f>F62/$F$9</f>
        <v>0.009910315850560802</v>
      </c>
      <c r="H62" s="350">
        <v>341.45</v>
      </c>
      <c r="I62" s="351">
        <v>209.554</v>
      </c>
      <c r="J62" s="352"/>
      <c r="K62" s="351"/>
      <c r="L62" s="352">
        <f>SUM(H62:K62)</f>
        <v>551.004</v>
      </c>
      <c r="M62" s="378">
        <f t="shared" si="19"/>
        <v>-0.08596307830796157</v>
      </c>
      <c r="N62" s="379">
        <v>486.241</v>
      </c>
      <c r="O62" s="351">
        <v>363.202</v>
      </c>
      <c r="P62" s="352"/>
      <c r="Q62" s="351"/>
      <c r="R62" s="352">
        <f t="shared" si="18"/>
        <v>849.443</v>
      </c>
      <c r="S62" s="380">
        <f>R62/$R$9</f>
        <v>0.00833286360754156</v>
      </c>
      <c r="T62" s="350">
        <v>584.181</v>
      </c>
      <c r="U62" s="351">
        <v>349.177</v>
      </c>
      <c r="V62" s="352"/>
      <c r="W62" s="351"/>
      <c r="X62" s="352">
        <f>SUM(T62:W62)</f>
        <v>933.3580000000001</v>
      </c>
      <c r="Y62" s="355">
        <f>IF(ISERROR(R62/X62-1),"         /0",IF(R62/X62&gt;5,"  *  ",(R62/X62-1)))</f>
        <v>-0.08990655246968482</v>
      </c>
    </row>
    <row r="63" spans="1:25" s="137" customFormat="1" ht="19.5" customHeight="1">
      <c r="A63" s="349" t="s">
        <v>165</v>
      </c>
      <c r="B63" s="350">
        <v>283.429</v>
      </c>
      <c r="C63" s="351">
        <v>199.61999999999998</v>
      </c>
      <c r="D63" s="352">
        <v>0</v>
      </c>
      <c r="E63" s="351">
        <v>0</v>
      </c>
      <c r="F63" s="352">
        <f aca="true" t="shared" si="20" ref="F63:F70">SUM(B63:E63)</f>
        <v>483.049</v>
      </c>
      <c r="G63" s="353">
        <f aca="true" t="shared" si="21" ref="G63:G70">F63/$F$9</f>
        <v>0.009505176657237033</v>
      </c>
      <c r="H63" s="350">
        <v>439.74500000000006</v>
      </c>
      <c r="I63" s="351">
        <v>151.251</v>
      </c>
      <c r="J63" s="352"/>
      <c r="K63" s="351"/>
      <c r="L63" s="352">
        <f aca="true" t="shared" si="22" ref="L63:L70">SUM(H63:K63)</f>
        <v>590.9960000000001</v>
      </c>
      <c r="M63" s="378">
        <f t="shared" si="19"/>
        <v>-0.18265267446818612</v>
      </c>
      <c r="N63" s="379">
        <v>549.333</v>
      </c>
      <c r="O63" s="351">
        <v>293.302</v>
      </c>
      <c r="P63" s="352"/>
      <c r="Q63" s="351"/>
      <c r="R63" s="352">
        <f t="shared" si="18"/>
        <v>842.635</v>
      </c>
      <c r="S63" s="380">
        <f aca="true" t="shared" si="23" ref="S63:S70">R63/$R$9</f>
        <v>0.00826607850784665</v>
      </c>
      <c r="T63" s="350">
        <v>763.886</v>
      </c>
      <c r="U63" s="351">
        <v>266.972</v>
      </c>
      <c r="V63" s="352"/>
      <c r="W63" s="351"/>
      <c r="X63" s="352">
        <f aca="true" t="shared" si="24" ref="X63:X70">SUM(T63:W63)</f>
        <v>1030.858</v>
      </c>
      <c r="Y63" s="355">
        <f aca="true" t="shared" si="25" ref="Y63:Y70">IF(ISERROR(R63/X63-1),"         /0",IF(R63/X63&gt;5,"  *  ",(R63/X63-1)))</f>
        <v>-0.18258867855708538</v>
      </c>
    </row>
    <row r="64" spans="1:25" s="137" customFormat="1" ht="19.5" customHeight="1">
      <c r="A64" s="349" t="s">
        <v>271</v>
      </c>
      <c r="B64" s="350">
        <v>296.70500000000004</v>
      </c>
      <c r="C64" s="351">
        <v>177.067</v>
      </c>
      <c r="D64" s="352">
        <v>0</v>
      </c>
      <c r="E64" s="351">
        <v>0</v>
      </c>
      <c r="F64" s="352">
        <f t="shared" si="20"/>
        <v>473.77200000000005</v>
      </c>
      <c r="G64" s="353">
        <f t="shared" si="21"/>
        <v>0.009322628874612108</v>
      </c>
      <c r="H64" s="350">
        <v>377.45000000000005</v>
      </c>
      <c r="I64" s="351">
        <v>191.769</v>
      </c>
      <c r="J64" s="352"/>
      <c r="K64" s="351"/>
      <c r="L64" s="352">
        <f t="shared" si="22"/>
        <v>569.219</v>
      </c>
      <c r="M64" s="378">
        <f t="shared" si="19"/>
        <v>-0.16768062907246595</v>
      </c>
      <c r="N64" s="379">
        <v>556.145</v>
      </c>
      <c r="O64" s="351">
        <v>346.65</v>
      </c>
      <c r="P64" s="352"/>
      <c r="Q64" s="351"/>
      <c r="R64" s="352">
        <f aca="true" t="shared" si="26" ref="R64:R70">SUM(N64:Q64)</f>
        <v>902.795</v>
      </c>
      <c r="S64" s="380">
        <f t="shared" si="23"/>
        <v>0.008856235910556074</v>
      </c>
      <c r="T64" s="350">
        <v>752.7810000000001</v>
      </c>
      <c r="U64" s="351">
        <v>417.54600000000005</v>
      </c>
      <c r="V64" s="352"/>
      <c r="W64" s="351"/>
      <c r="X64" s="352">
        <f t="shared" si="24"/>
        <v>1170.3270000000002</v>
      </c>
      <c r="Y64" s="355">
        <f t="shared" si="25"/>
        <v>-0.22859593942547696</v>
      </c>
    </row>
    <row r="65" spans="1:25" s="137" customFormat="1" ht="19.5" customHeight="1">
      <c r="A65" s="349" t="s">
        <v>267</v>
      </c>
      <c r="B65" s="350">
        <v>0</v>
      </c>
      <c r="C65" s="351">
        <v>0</v>
      </c>
      <c r="D65" s="352">
        <v>276.499</v>
      </c>
      <c r="E65" s="351">
        <v>188.35</v>
      </c>
      <c r="F65" s="352">
        <f t="shared" si="20"/>
        <v>464.84900000000005</v>
      </c>
      <c r="G65" s="353">
        <f t="shared" si="21"/>
        <v>0.009147046912300777</v>
      </c>
      <c r="H65" s="350"/>
      <c r="I65" s="351"/>
      <c r="J65" s="352"/>
      <c r="K65" s="351"/>
      <c r="L65" s="352">
        <f t="shared" si="22"/>
        <v>0</v>
      </c>
      <c r="M65" s="378" t="str">
        <f t="shared" si="19"/>
        <v>         /0</v>
      </c>
      <c r="N65" s="379"/>
      <c r="O65" s="351"/>
      <c r="P65" s="352">
        <v>466.245</v>
      </c>
      <c r="Q65" s="351">
        <v>244.663</v>
      </c>
      <c r="R65" s="352">
        <f t="shared" si="26"/>
        <v>710.908</v>
      </c>
      <c r="S65" s="380">
        <f t="shared" si="23"/>
        <v>0.006973863345168723</v>
      </c>
      <c r="T65" s="350"/>
      <c r="U65" s="351"/>
      <c r="V65" s="352"/>
      <c r="W65" s="351"/>
      <c r="X65" s="352">
        <f t="shared" si="24"/>
        <v>0</v>
      </c>
      <c r="Y65" s="355" t="str">
        <f t="shared" si="25"/>
        <v>         /0</v>
      </c>
    </row>
    <row r="66" spans="1:25" s="137" customFormat="1" ht="19.5" customHeight="1">
      <c r="A66" s="349" t="s">
        <v>159</v>
      </c>
      <c r="B66" s="350">
        <v>301.77299999999997</v>
      </c>
      <c r="C66" s="351">
        <v>126.69899999999998</v>
      </c>
      <c r="D66" s="352">
        <v>0</v>
      </c>
      <c r="E66" s="351">
        <v>0</v>
      </c>
      <c r="F66" s="352">
        <f t="shared" si="20"/>
        <v>428.472</v>
      </c>
      <c r="G66" s="353">
        <f t="shared" si="21"/>
        <v>0.00843124000397406</v>
      </c>
      <c r="H66" s="350">
        <v>287.12899999999996</v>
      </c>
      <c r="I66" s="351">
        <v>97.242</v>
      </c>
      <c r="J66" s="352">
        <v>0</v>
      </c>
      <c r="K66" s="351">
        <v>0</v>
      </c>
      <c r="L66" s="352">
        <f t="shared" si="22"/>
        <v>384.371</v>
      </c>
      <c r="M66" s="378">
        <f t="shared" si="19"/>
        <v>0.11473550293856727</v>
      </c>
      <c r="N66" s="379">
        <v>576.8679999999999</v>
      </c>
      <c r="O66" s="351">
        <v>241.08399999999997</v>
      </c>
      <c r="P66" s="352">
        <v>0</v>
      </c>
      <c r="Q66" s="351">
        <v>0</v>
      </c>
      <c r="R66" s="352">
        <f t="shared" si="26"/>
        <v>817.9519999999999</v>
      </c>
      <c r="S66" s="380">
        <f t="shared" si="23"/>
        <v>0.008023943282263593</v>
      </c>
      <c r="T66" s="350">
        <v>586.696</v>
      </c>
      <c r="U66" s="351">
        <v>206.02099999999996</v>
      </c>
      <c r="V66" s="352">
        <v>3.316</v>
      </c>
      <c r="W66" s="351">
        <v>0</v>
      </c>
      <c r="X66" s="352">
        <f t="shared" si="24"/>
        <v>796.033</v>
      </c>
      <c r="Y66" s="355">
        <f t="shared" si="25"/>
        <v>0.027535290622373587</v>
      </c>
    </row>
    <row r="67" spans="1:25" s="137" customFormat="1" ht="19.5" customHeight="1">
      <c r="A67" s="349" t="s">
        <v>274</v>
      </c>
      <c r="B67" s="350">
        <v>176.769</v>
      </c>
      <c r="C67" s="351">
        <v>243.981</v>
      </c>
      <c r="D67" s="352">
        <v>0</v>
      </c>
      <c r="E67" s="351">
        <v>0</v>
      </c>
      <c r="F67" s="352">
        <f>SUM(B67:E67)</f>
        <v>420.75</v>
      </c>
      <c r="G67" s="353">
        <f>F67/$F$9</f>
        <v>0.00827929066933682</v>
      </c>
      <c r="H67" s="350">
        <v>223.304</v>
      </c>
      <c r="I67" s="351">
        <v>169.708</v>
      </c>
      <c r="J67" s="352"/>
      <c r="K67" s="351"/>
      <c r="L67" s="352">
        <f>SUM(H67:K67)</f>
        <v>393.012</v>
      </c>
      <c r="M67" s="378">
        <f>IF(ISERROR(F67/L67-1),"         /0",(F67/L67-1))</f>
        <v>0.07057799761839334</v>
      </c>
      <c r="N67" s="379">
        <v>390.63800000000003</v>
      </c>
      <c r="O67" s="351">
        <v>501.223</v>
      </c>
      <c r="P67" s="352"/>
      <c r="Q67" s="351"/>
      <c r="R67" s="352">
        <f>SUM(N67:Q67)</f>
        <v>891.8610000000001</v>
      </c>
      <c r="S67" s="380">
        <f>R67/$R$9</f>
        <v>0.008748975587397416</v>
      </c>
      <c r="T67" s="350">
        <v>456.596</v>
      </c>
      <c r="U67" s="351">
        <v>411.131</v>
      </c>
      <c r="V67" s="352"/>
      <c r="W67" s="351"/>
      <c r="X67" s="352">
        <f>SUM(T67:W67)</f>
        <v>867.727</v>
      </c>
      <c r="Y67" s="355">
        <f>IF(ISERROR(R67/X67-1),"         /0",IF(R67/X67&gt;5,"  *  ",(R67/X67-1)))</f>
        <v>0.02781289506953244</v>
      </c>
    </row>
    <row r="68" spans="1:25" s="137" customFormat="1" ht="19.5" customHeight="1">
      <c r="A68" s="349" t="s">
        <v>272</v>
      </c>
      <c r="B68" s="350">
        <v>248.763</v>
      </c>
      <c r="C68" s="351">
        <v>0</v>
      </c>
      <c r="D68" s="352">
        <v>0</v>
      </c>
      <c r="E68" s="351">
        <v>0</v>
      </c>
      <c r="F68" s="352">
        <f t="shared" si="20"/>
        <v>248.763</v>
      </c>
      <c r="G68" s="353">
        <f t="shared" si="21"/>
        <v>0.004895023612064731</v>
      </c>
      <c r="H68" s="350">
        <v>256.324</v>
      </c>
      <c r="I68" s="351"/>
      <c r="J68" s="352"/>
      <c r="K68" s="351"/>
      <c r="L68" s="352">
        <f t="shared" si="22"/>
        <v>256.324</v>
      </c>
      <c r="M68" s="378">
        <f t="shared" si="19"/>
        <v>-0.029497823067680007</v>
      </c>
      <c r="N68" s="379">
        <v>491.416</v>
      </c>
      <c r="O68" s="351"/>
      <c r="P68" s="352"/>
      <c r="Q68" s="351"/>
      <c r="R68" s="352">
        <f t="shared" si="26"/>
        <v>491.416</v>
      </c>
      <c r="S68" s="380">
        <f t="shared" si="23"/>
        <v>0.004820691326626558</v>
      </c>
      <c r="T68" s="350">
        <v>481.43600000000004</v>
      </c>
      <c r="U68" s="351"/>
      <c r="V68" s="352"/>
      <c r="W68" s="351"/>
      <c r="X68" s="352">
        <f t="shared" si="24"/>
        <v>481.43600000000004</v>
      </c>
      <c r="Y68" s="355">
        <f t="shared" si="25"/>
        <v>0.020729650462366633</v>
      </c>
    </row>
    <row r="69" spans="1:25" s="137" customFormat="1" ht="19.5" customHeight="1">
      <c r="A69" s="349" t="s">
        <v>175</v>
      </c>
      <c r="B69" s="350">
        <v>0</v>
      </c>
      <c r="C69" s="351">
        <v>150.768</v>
      </c>
      <c r="D69" s="352">
        <v>63.302</v>
      </c>
      <c r="E69" s="351">
        <v>7.161</v>
      </c>
      <c r="F69" s="352">
        <f t="shared" si="20"/>
        <v>221.231</v>
      </c>
      <c r="G69" s="353">
        <f t="shared" si="21"/>
        <v>0.004353263824285333</v>
      </c>
      <c r="H69" s="350">
        <v>37.535</v>
      </c>
      <c r="I69" s="351">
        <v>285.52</v>
      </c>
      <c r="J69" s="352"/>
      <c r="K69" s="351"/>
      <c r="L69" s="352">
        <f t="shared" si="22"/>
        <v>323.05499999999995</v>
      </c>
      <c r="M69" s="378">
        <f t="shared" si="19"/>
        <v>-0.3151909117642506</v>
      </c>
      <c r="N69" s="379"/>
      <c r="O69" s="351">
        <v>301.536</v>
      </c>
      <c r="P69" s="352">
        <v>63.302</v>
      </c>
      <c r="Q69" s="351">
        <v>7.161</v>
      </c>
      <c r="R69" s="352">
        <f t="shared" si="26"/>
        <v>371.999</v>
      </c>
      <c r="S69" s="380">
        <f t="shared" si="23"/>
        <v>0.0036492347681267054</v>
      </c>
      <c r="T69" s="350">
        <v>241.548</v>
      </c>
      <c r="U69" s="351">
        <v>522.008</v>
      </c>
      <c r="V69" s="352"/>
      <c r="W69" s="351"/>
      <c r="X69" s="352">
        <f t="shared" si="24"/>
        <v>763.556</v>
      </c>
      <c r="Y69" s="355">
        <f t="shared" si="25"/>
        <v>-0.5128071811366814</v>
      </c>
    </row>
    <row r="70" spans="1:25" s="137" customFormat="1" ht="19.5" customHeight="1">
      <c r="A70" s="349" t="s">
        <v>276</v>
      </c>
      <c r="B70" s="350">
        <v>82.637</v>
      </c>
      <c r="C70" s="351">
        <v>40.44</v>
      </c>
      <c r="D70" s="352">
        <v>0</v>
      </c>
      <c r="E70" s="351">
        <v>0</v>
      </c>
      <c r="F70" s="352">
        <f t="shared" si="20"/>
        <v>123.077</v>
      </c>
      <c r="G70" s="353">
        <f t="shared" si="21"/>
        <v>0.0024218425614021813</v>
      </c>
      <c r="H70" s="350">
        <v>41.852</v>
      </c>
      <c r="I70" s="351">
        <v>76.28</v>
      </c>
      <c r="J70" s="352"/>
      <c r="K70" s="351"/>
      <c r="L70" s="352">
        <f t="shared" si="22"/>
        <v>118.132</v>
      </c>
      <c r="M70" s="378">
        <f t="shared" si="19"/>
        <v>0.04185995327261027</v>
      </c>
      <c r="N70" s="379">
        <v>109.53399999999999</v>
      </c>
      <c r="O70" s="351">
        <v>43.019999999999996</v>
      </c>
      <c r="P70" s="352"/>
      <c r="Q70" s="351"/>
      <c r="R70" s="352">
        <f t="shared" si="26"/>
        <v>152.55399999999997</v>
      </c>
      <c r="S70" s="380">
        <f t="shared" si="23"/>
        <v>0.001496523810055407</v>
      </c>
      <c r="T70" s="350">
        <v>127.35499999999999</v>
      </c>
      <c r="U70" s="351">
        <v>133.08100000000002</v>
      </c>
      <c r="V70" s="352"/>
      <c r="W70" s="351"/>
      <c r="X70" s="352">
        <f t="shared" si="24"/>
        <v>260.43600000000004</v>
      </c>
      <c r="Y70" s="355">
        <f t="shared" si="25"/>
        <v>-0.4142361271099235</v>
      </c>
    </row>
    <row r="71" spans="1:25" s="137" customFormat="1" ht="19.5" customHeight="1">
      <c r="A71" s="349" t="s">
        <v>187</v>
      </c>
      <c r="B71" s="350">
        <v>91.442</v>
      </c>
      <c r="C71" s="351">
        <v>12.175</v>
      </c>
      <c r="D71" s="352">
        <v>0</v>
      </c>
      <c r="E71" s="351">
        <v>0</v>
      </c>
      <c r="F71" s="352">
        <f>SUM(B71:E71)</f>
        <v>103.61699999999999</v>
      </c>
      <c r="G71" s="353">
        <f>F71/$F$9</f>
        <v>0.002038919218739568</v>
      </c>
      <c r="H71" s="350">
        <v>61.047000000000004</v>
      </c>
      <c r="I71" s="351">
        <v>10.998000000000001</v>
      </c>
      <c r="J71" s="352"/>
      <c r="K71" s="351"/>
      <c r="L71" s="352">
        <f>SUM(H71:K71)</f>
        <v>72.045</v>
      </c>
      <c r="M71" s="378">
        <f t="shared" si="19"/>
        <v>0.43822610868207357</v>
      </c>
      <c r="N71" s="379">
        <v>146.304</v>
      </c>
      <c r="O71" s="351">
        <v>21.934000000000005</v>
      </c>
      <c r="P71" s="352"/>
      <c r="Q71" s="351"/>
      <c r="R71" s="352">
        <f t="shared" si="18"/>
        <v>168.238</v>
      </c>
      <c r="S71" s="380">
        <f>R71/$R$9</f>
        <v>0.0016503806701633622</v>
      </c>
      <c r="T71" s="350">
        <v>124.463</v>
      </c>
      <c r="U71" s="351">
        <v>61.978</v>
      </c>
      <c r="V71" s="352"/>
      <c r="W71" s="351"/>
      <c r="X71" s="352">
        <f>SUM(T71:W71)</f>
        <v>186.441</v>
      </c>
      <c r="Y71" s="355">
        <f>IF(ISERROR(R71/X71-1),"         /0",IF(R71/X71&gt;5,"  *  ",(R71/X71-1)))</f>
        <v>-0.09763410408654749</v>
      </c>
    </row>
    <row r="72" spans="1:25" s="137" customFormat="1" ht="19.5" customHeight="1">
      <c r="A72" s="349" t="s">
        <v>184</v>
      </c>
      <c r="B72" s="350">
        <v>77.004</v>
      </c>
      <c r="C72" s="351">
        <v>18.361</v>
      </c>
      <c r="D72" s="352">
        <v>0</v>
      </c>
      <c r="E72" s="351">
        <v>0</v>
      </c>
      <c r="F72" s="352">
        <f>SUM(B72:E72)</f>
        <v>95.36500000000001</v>
      </c>
      <c r="G72" s="353">
        <f>F72/$F$9</f>
        <v>0.0018765408310904477</v>
      </c>
      <c r="H72" s="350">
        <v>119.82</v>
      </c>
      <c r="I72" s="351">
        <v>27.684</v>
      </c>
      <c r="J72" s="352"/>
      <c r="K72" s="351"/>
      <c r="L72" s="352">
        <f>SUM(H72:K72)</f>
        <v>147.504</v>
      </c>
      <c r="M72" s="378">
        <f t="shared" si="19"/>
        <v>-0.35347515999566104</v>
      </c>
      <c r="N72" s="379">
        <v>150.70799999999997</v>
      </c>
      <c r="O72" s="351">
        <v>45.756</v>
      </c>
      <c r="P72" s="352">
        <v>0</v>
      </c>
      <c r="Q72" s="351">
        <v>0</v>
      </c>
      <c r="R72" s="352">
        <f>SUM(N72:Q72)</f>
        <v>196.46399999999997</v>
      </c>
      <c r="S72" s="380">
        <f>R72/$R$9</f>
        <v>0.0019272720074119684</v>
      </c>
      <c r="T72" s="350">
        <v>198.26900000000003</v>
      </c>
      <c r="U72" s="351">
        <v>45.79099999999999</v>
      </c>
      <c r="V72" s="352"/>
      <c r="W72" s="351"/>
      <c r="X72" s="352">
        <f>SUM(T72:W72)</f>
        <v>244.06000000000003</v>
      </c>
      <c r="Y72" s="355">
        <f>IF(ISERROR(R72/X72-1),"         /0",IF(R72/X72&gt;5,"  *  ",(R72/X72-1)))</f>
        <v>-0.19501761861837275</v>
      </c>
    </row>
    <row r="73" spans="1:25" s="137" customFormat="1" ht="19.5" customHeight="1" thickBot="1">
      <c r="A73" s="356" t="s">
        <v>171</v>
      </c>
      <c r="B73" s="357">
        <v>209.897</v>
      </c>
      <c r="C73" s="358">
        <v>76.811</v>
      </c>
      <c r="D73" s="359">
        <v>0.12</v>
      </c>
      <c r="E73" s="358">
        <v>13.169</v>
      </c>
      <c r="F73" s="359">
        <f>SUM(B73:E73)</f>
        <v>299.99699999999996</v>
      </c>
      <c r="G73" s="360">
        <f>F73/$F$9</f>
        <v>0.005903178521518806</v>
      </c>
      <c r="H73" s="357">
        <v>129.745</v>
      </c>
      <c r="I73" s="358">
        <v>266.735</v>
      </c>
      <c r="J73" s="359">
        <v>13</v>
      </c>
      <c r="K73" s="358">
        <v>4.35</v>
      </c>
      <c r="L73" s="359">
        <f>SUM(H73:K73)</f>
        <v>413.83000000000004</v>
      </c>
      <c r="M73" s="381">
        <f t="shared" si="19"/>
        <v>-0.27507188942319327</v>
      </c>
      <c r="N73" s="382">
        <v>375.276</v>
      </c>
      <c r="O73" s="358">
        <v>178.37400000000002</v>
      </c>
      <c r="P73" s="359">
        <v>0.22</v>
      </c>
      <c r="Q73" s="358">
        <v>13.414</v>
      </c>
      <c r="R73" s="359">
        <f>SUM(N73:Q73)</f>
        <v>567.2840000000001</v>
      </c>
      <c r="S73" s="383">
        <f>R73/$R$9</f>
        <v>0.005564941024577997</v>
      </c>
      <c r="T73" s="357">
        <v>253.57999999999998</v>
      </c>
      <c r="U73" s="358">
        <v>661.7449999999999</v>
      </c>
      <c r="V73" s="359">
        <v>13.4</v>
      </c>
      <c r="W73" s="358">
        <v>4.35</v>
      </c>
      <c r="X73" s="359">
        <f>SUM(T73:W73)</f>
        <v>933.0749999999998</v>
      </c>
      <c r="Y73" s="362">
        <f>IF(ISERROR(R73/X73-1),"         /0",IF(R73/X73&gt;5,"  *  ",(R73/X73-1)))</f>
        <v>-0.39202743616536695</v>
      </c>
    </row>
    <row r="74" spans="1:25" s="145" customFormat="1" ht="19.5" customHeight="1">
      <c r="A74" s="152" t="s">
        <v>52</v>
      </c>
      <c r="B74" s="149">
        <f>SUM(B75:B78)</f>
        <v>345.89900000000006</v>
      </c>
      <c r="C74" s="148">
        <f>SUM(C75:C78)</f>
        <v>21.008000000000003</v>
      </c>
      <c r="D74" s="147">
        <f>SUM(D75:D78)</f>
        <v>124.889</v>
      </c>
      <c r="E74" s="148">
        <f>SUM(E75:E78)</f>
        <v>11.394</v>
      </c>
      <c r="F74" s="147">
        <f>SUM(B74:E74)</f>
        <v>503.19000000000005</v>
      </c>
      <c r="G74" s="150">
        <f>F74/$F$9</f>
        <v>0.009901500349146986</v>
      </c>
      <c r="H74" s="149">
        <f>SUM(H75:H78)</f>
        <v>330.35799999999995</v>
      </c>
      <c r="I74" s="148">
        <f>SUM(I75:I78)</f>
        <v>40.81999999999999</v>
      </c>
      <c r="J74" s="147">
        <f>SUM(J75:J78)</f>
        <v>0.696</v>
      </c>
      <c r="K74" s="148">
        <f>SUM(K75:K78)</f>
        <v>0.501</v>
      </c>
      <c r="L74" s="147">
        <f>SUM(H74:K74)</f>
        <v>372.37499999999994</v>
      </c>
      <c r="M74" s="267">
        <f t="shared" si="19"/>
        <v>0.35129909365558953</v>
      </c>
      <c r="N74" s="270">
        <f>SUM(N75:N78)</f>
        <v>441.269</v>
      </c>
      <c r="O74" s="148">
        <f>SUM(O75:O78)</f>
        <v>27.814999999999998</v>
      </c>
      <c r="P74" s="147">
        <f>SUM(P75:P78)</f>
        <v>158.769</v>
      </c>
      <c r="Q74" s="148">
        <f>SUM(Q75:Q78)</f>
        <v>33.891999999999996</v>
      </c>
      <c r="R74" s="147">
        <f t="shared" si="18"/>
        <v>661.7450000000001</v>
      </c>
      <c r="S74" s="283">
        <f>R74/$R$9</f>
        <v>0.006491584282844865</v>
      </c>
      <c r="T74" s="149">
        <f>SUM(T75:T78)</f>
        <v>496.24700000000007</v>
      </c>
      <c r="U74" s="148">
        <f>SUM(U75:U78)</f>
        <v>106.85500000000002</v>
      </c>
      <c r="V74" s="147">
        <f>SUM(V75:V78)</f>
        <v>1.552</v>
      </c>
      <c r="W74" s="148">
        <f>SUM(W75:W78)</f>
        <v>0.855</v>
      </c>
      <c r="X74" s="147">
        <f>SUM(T74:W74)</f>
        <v>605.5090000000001</v>
      </c>
      <c r="Y74" s="146">
        <f>IF(ISERROR(R74/X74-1),"         /0",IF(R74/X74&gt;5,"  *  ",(R74/X74-1)))</f>
        <v>0.09287392920666737</v>
      </c>
    </row>
    <row r="75" spans="1:25" ht="19.5" customHeight="1">
      <c r="A75" s="342" t="s">
        <v>173</v>
      </c>
      <c r="B75" s="343">
        <v>183.931</v>
      </c>
      <c r="C75" s="344">
        <v>6.229</v>
      </c>
      <c r="D75" s="345">
        <v>0</v>
      </c>
      <c r="E75" s="344">
        <v>0</v>
      </c>
      <c r="F75" s="345">
        <f>SUM(B75:E75)</f>
        <v>190.16000000000003</v>
      </c>
      <c r="G75" s="346">
        <f>F75/$F$9</f>
        <v>0.0037418655108284963</v>
      </c>
      <c r="H75" s="343">
        <v>93.2</v>
      </c>
      <c r="I75" s="344">
        <v>3.75</v>
      </c>
      <c r="J75" s="345"/>
      <c r="K75" s="344"/>
      <c r="L75" s="345">
        <f>SUM(H75:K75)</f>
        <v>96.95</v>
      </c>
      <c r="M75" s="375">
        <f t="shared" si="19"/>
        <v>0.9614234141309956</v>
      </c>
      <c r="N75" s="376">
        <v>183.931</v>
      </c>
      <c r="O75" s="344">
        <v>6.229</v>
      </c>
      <c r="P75" s="345"/>
      <c r="Q75" s="344"/>
      <c r="R75" s="345">
        <f t="shared" si="18"/>
        <v>190.16000000000003</v>
      </c>
      <c r="S75" s="377">
        <f>R75/$R$9</f>
        <v>0.0018654310455323115</v>
      </c>
      <c r="T75" s="343">
        <v>204.97500000000002</v>
      </c>
      <c r="U75" s="344">
        <v>14.775</v>
      </c>
      <c r="V75" s="345"/>
      <c r="W75" s="344"/>
      <c r="X75" s="345">
        <f>SUM(T75:W75)</f>
        <v>219.75000000000003</v>
      </c>
      <c r="Y75" s="348">
        <f>IF(ISERROR(R75/X75-1),"         /0",IF(R75/X75&gt;5,"  *  ",(R75/X75-1)))</f>
        <v>-0.1346530147895335</v>
      </c>
    </row>
    <row r="76" spans="1:25" ht="19.5" customHeight="1">
      <c r="A76" s="489" t="s">
        <v>172</v>
      </c>
      <c r="B76" s="490">
        <v>113.769</v>
      </c>
      <c r="C76" s="491">
        <v>6.324</v>
      </c>
      <c r="D76" s="492">
        <v>59.685</v>
      </c>
      <c r="E76" s="491">
        <v>9.635</v>
      </c>
      <c r="F76" s="492">
        <f>SUM(B76:E76)</f>
        <v>189.413</v>
      </c>
      <c r="G76" s="495">
        <f>F76/$F$9</f>
        <v>0.0037271664493192993</v>
      </c>
      <c r="H76" s="490">
        <v>85.707</v>
      </c>
      <c r="I76" s="491">
        <v>19.184</v>
      </c>
      <c r="J76" s="492"/>
      <c r="K76" s="491"/>
      <c r="L76" s="492">
        <f>SUM(H76:K76)</f>
        <v>104.89099999999999</v>
      </c>
      <c r="M76" s="726">
        <f>IF(ISERROR(F76/L76-1),"         /0",(F76/L76-1))</f>
        <v>0.8058079339504822</v>
      </c>
      <c r="N76" s="727">
        <v>167.727</v>
      </c>
      <c r="O76" s="491">
        <v>12.891</v>
      </c>
      <c r="P76" s="492">
        <v>59.685</v>
      </c>
      <c r="Q76" s="491">
        <v>9.635</v>
      </c>
      <c r="R76" s="492">
        <f>SUM(N76:Q76)</f>
        <v>249.938</v>
      </c>
      <c r="S76" s="728">
        <f>R76/$R$9</f>
        <v>0.0024518411056912853</v>
      </c>
      <c r="T76" s="490">
        <v>85.707</v>
      </c>
      <c r="U76" s="491">
        <v>53.64</v>
      </c>
      <c r="V76" s="492"/>
      <c r="W76" s="491"/>
      <c r="X76" s="492">
        <f>SUM(T76:W76)</f>
        <v>139.34699999999998</v>
      </c>
      <c r="Y76" s="497">
        <f>IF(ISERROR(R76/X76-1),"         /0",IF(R76/X76&gt;5,"  *  ",(R76/X76-1)))</f>
        <v>0.7936374661815471</v>
      </c>
    </row>
    <row r="77" spans="1:25" ht="19.5" customHeight="1">
      <c r="A77" s="349" t="s">
        <v>206</v>
      </c>
      <c r="B77" s="350">
        <v>0</v>
      </c>
      <c r="C77" s="351">
        <v>0</v>
      </c>
      <c r="D77" s="352">
        <v>65.204</v>
      </c>
      <c r="E77" s="351">
        <v>1.759</v>
      </c>
      <c r="F77" s="352">
        <f>SUM(B77:E77)</f>
        <v>66.963</v>
      </c>
      <c r="G77" s="353">
        <f>F77/$F$9</f>
        <v>0.0013176616544047569</v>
      </c>
      <c r="H77" s="350">
        <v>95.505</v>
      </c>
      <c r="I77" s="351">
        <v>12.854</v>
      </c>
      <c r="J77" s="352"/>
      <c r="K77" s="351"/>
      <c r="L77" s="352">
        <f>SUM(H77:K77)</f>
        <v>108.359</v>
      </c>
      <c r="M77" s="378">
        <f t="shared" si="19"/>
        <v>-0.3820264122038779</v>
      </c>
      <c r="N77" s="379">
        <v>0</v>
      </c>
      <c r="O77" s="351">
        <v>0</v>
      </c>
      <c r="P77" s="352">
        <v>97.92099999999999</v>
      </c>
      <c r="Q77" s="351">
        <v>10.561</v>
      </c>
      <c r="R77" s="352">
        <f>SUM(N77:Q77)</f>
        <v>108.482</v>
      </c>
      <c r="S77" s="380">
        <f>R77/$R$9</f>
        <v>0.001064186425543943</v>
      </c>
      <c r="T77" s="350">
        <v>100.10499999999999</v>
      </c>
      <c r="U77" s="351">
        <v>33.189</v>
      </c>
      <c r="V77" s="352"/>
      <c r="W77" s="351"/>
      <c r="X77" s="352">
        <f>SUM(T77:W77)</f>
        <v>133.29399999999998</v>
      </c>
      <c r="Y77" s="355">
        <f>IF(ISERROR(R77/X77-1),"         /0",IF(R77/X77&gt;5,"  *  ",(R77/X77-1)))</f>
        <v>-0.18614491274926093</v>
      </c>
    </row>
    <row r="78" spans="1:25" ht="19.5" customHeight="1" thickBot="1">
      <c r="A78" s="356" t="s">
        <v>171</v>
      </c>
      <c r="B78" s="357">
        <v>48.199</v>
      </c>
      <c r="C78" s="358">
        <v>8.455</v>
      </c>
      <c r="D78" s="359">
        <v>0</v>
      </c>
      <c r="E78" s="358">
        <v>0</v>
      </c>
      <c r="F78" s="359">
        <f>SUM(B78:E78)</f>
        <v>56.653999999999996</v>
      </c>
      <c r="G78" s="360">
        <f>F78/$F$9</f>
        <v>0.0011148067345944342</v>
      </c>
      <c r="H78" s="357">
        <v>55.946</v>
      </c>
      <c r="I78" s="358">
        <v>5.032</v>
      </c>
      <c r="J78" s="359">
        <v>0.696</v>
      </c>
      <c r="K78" s="358">
        <v>0.501</v>
      </c>
      <c r="L78" s="359">
        <f>SUM(H78:K78)</f>
        <v>62.17499999999999</v>
      </c>
      <c r="M78" s="381">
        <f t="shared" si="19"/>
        <v>-0.08879774829111375</v>
      </c>
      <c r="N78" s="382">
        <v>89.611</v>
      </c>
      <c r="O78" s="358">
        <v>8.694999999999999</v>
      </c>
      <c r="P78" s="359">
        <v>1.163</v>
      </c>
      <c r="Q78" s="358">
        <v>13.695999999999998</v>
      </c>
      <c r="R78" s="359">
        <f>SUM(N78:Q78)</f>
        <v>113.16499999999999</v>
      </c>
      <c r="S78" s="383">
        <f>R78/$R$9</f>
        <v>0.0011101257060773242</v>
      </c>
      <c r="T78" s="357">
        <v>105.46000000000001</v>
      </c>
      <c r="U78" s="358">
        <v>5.251</v>
      </c>
      <c r="V78" s="359">
        <v>1.552</v>
      </c>
      <c r="W78" s="358">
        <v>0.855</v>
      </c>
      <c r="X78" s="359">
        <f>SUM(T78:W78)</f>
        <v>113.11800000000002</v>
      </c>
      <c r="Y78" s="362">
        <f>IF(ISERROR(R78/X78-1),"         /0",IF(R78/X78&gt;5,"  *  ",(R78/X78-1)))</f>
        <v>0.00041549532346718543</v>
      </c>
    </row>
    <row r="79" spans="1:25" s="214" customFormat="1" ht="19.5" customHeight="1" thickBot="1">
      <c r="A79" s="220" t="s">
        <v>51</v>
      </c>
      <c r="B79" s="218">
        <v>34.693</v>
      </c>
      <c r="C79" s="217">
        <v>0.475</v>
      </c>
      <c r="D79" s="216">
        <v>0</v>
      </c>
      <c r="E79" s="217">
        <v>0</v>
      </c>
      <c r="F79" s="216">
        <f>SUM(B79:E79)</f>
        <v>35.168</v>
      </c>
      <c r="G79" s="219">
        <f>F79/$F$9</f>
        <v>0.0006920168609845211</v>
      </c>
      <c r="H79" s="218">
        <v>46.416000000000004</v>
      </c>
      <c r="I79" s="217">
        <v>0.011</v>
      </c>
      <c r="J79" s="216">
        <v>0.12</v>
      </c>
      <c r="K79" s="217">
        <v>0.06</v>
      </c>
      <c r="L79" s="216">
        <f>SUM(H79:K79)</f>
        <v>46.607000000000006</v>
      </c>
      <c r="M79" s="268">
        <f t="shared" si="19"/>
        <v>-0.245435235050529</v>
      </c>
      <c r="N79" s="271">
        <v>54.047</v>
      </c>
      <c r="O79" s="217">
        <v>0.576</v>
      </c>
      <c r="P79" s="216"/>
      <c r="Q79" s="217"/>
      <c r="R79" s="216">
        <f>SUM(N79:Q79)</f>
        <v>54.623</v>
      </c>
      <c r="S79" s="284">
        <f>R79/$R$9</f>
        <v>0.0005358405553224202</v>
      </c>
      <c r="T79" s="218">
        <v>100.245</v>
      </c>
      <c r="U79" s="217">
        <v>0.011</v>
      </c>
      <c r="V79" s="216">
        <v>0.12</v>
      </c>
      <c r="W79" s="217">
        <v>0.06</v>
      </c>
      <c r="X79" s="216">
        <f>SUM(T79:W79)</f>
        <v>100.436</v>
      </c>
      <c r="Y79" s="215">
        <f>IF(ISERROR(R79/X79-1),"         /0",IF(R79/X79&gt;5,"  *  ",(R79/X79-1)))</f>
        <v>-0.4561412242622168</v>
      </c>
    </row>
    <row r="80" ht="9" customHeight="1" thickTop="1">
      <c r="A80" s="105"/>
    </row>
    <row r="81" ht="14.25">
      <c r="A81" s="105" t="s">
        <v>50</v>
      </c>
    </row>
    <row r="82" ht="14.25">
      <c r="A82" s="112" t="s">
        <v>27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80:Y65536 M80:M65536 Y3 M3">
    <cfRule type="cellIs" priority="4" dxfId="93" operator="lessThan" stopIfTrue="1">
      <formula>0</formula>
    </cfRule>
  </conditionalFormatting>
  <conditionalFormatting sqref="Y9:Y79 M9:M79">
    <cfRule type="cellIs" priority="5" dxfId="93" operator="lessThan" stopIfTrue="1">
      <formula>0</formula>
    </cfRule>
    <cfRule type="cellIs" priority="6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67"/>
  <sheetViews>
    <sheetView showGridLines="0" zoomScale="75" zoomScaleNormal="75" zoomScalePageLayoutView="0" workbookViewId="0" topLeftCell="C1">
      <selection activeCell="Y1" sqref="Y1:Z1"/>
    </sheetView>
  </sheetViews>
  <sheetFormatPr defaultColWidth="8.00390625" defaultRowHeight="15"/>
  <cols>
    <col min="1" max="1" width="25.421875" style="112" customWidth="1"/>
    <col min="2" max="2" width="39.421875" style="112" customWidth="1"/>
    <col min="3" max="3" width="12.421875" style="112" customWidth="1"/>
    <col min="4" max="4" width="12.421875" style="112" bestFit="1" customWidth="1"/>
    <col min="5" max="5" width="9.140625" style="112" bestFit="1" customWidth="1"/>
    <col min="6" max="6" width="11.421875" style="112" bestFit="1" customWidth="1"/>
    <col min="7" max="7" width="11.7109375" style="112" customWidth="1"/>
    <col min="8" max="8" width="10.421875" style="112" customWidth="1"/>
    <col min="9" max="10" width="12.7109375" style="112" bestFit="1" customWidth="1"/>
    <col min="11" max="11" width="9.7109375" style="112" bestFit="1" customWidth="1"/>
    <col min="12" max="12" width="10.57421875" style="112" bestFit="1" customWidth="1"/>
    <col min="13" max="13" width="12.7109375" style="112" bestFit="1" customWidth="1"/>
    <col min="14" max="14" width="11.8515625" style="112" customWidth="1"/>
    <col min="15" max="16" width="13.00390625" style="112" bestFit="1" customWidth="1"/>
    <col min="17" max="18" width="10.57421875" style="112" bestFit="1" customWidth="1"/>
    <col min="19" max="19" width="13.00390625" style="112" bestFit="1" customWidth="1"/>
    <col min="20" max="20" width="10.57421875" style="112" customWidth="1"/>
    <col min="21" max="22" width="13.140625" style="112" bestFit="1" customWidth="1"/>
    <col min="23" max="23" width="10.28125" style="112" customWidth="1"/>
    <col min="24" max="24" width="10.8515625" style="112" bestFit="1" customWidth="1"/>
    <col min="25" max="25" width="13.00390625" style="112" bestFit="1" customWidth="1"/>
    <col min="26" max="26" width="9.8515625" style="112" bestFit="1" customWidth="1"/>
    <col min="27" max="16384" width="8.00390625" style="112" customWidth="1"/>
  </cols>
  <sheetData>
    <row r="1" spans="1:26" ht="21" thickBot="1">
      <c r="A1" s="340" t="s">
        <v>118</v>
      </c>
      <c r="B1" s="341"/>
      <c r="C1" s="341"/>
      <c r="D1" s="341"/>
      <c r="E1" s="341"/>
      <c r="Y1" s="708" t="s">
        <v>26</v>
      </c>
      <c r="Z1" s="709"/>
    </row>
    <row r="2" ht="9.75" customHeight="1" thickBot="1"/>
    <row r="3" spans="1:26" ht="24.75" customHeight="1" thickTop="1">
      <c r="A3" s="619" t="s">
        <v>115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0"/>
      <c r="Z3" s="621"/>
    </row>
    <row r="4" spans="1:26" ht="21" customHeight="1" thickBot="1">
      <c r="A4" s="633" t="s">
        <v>42</v>
      </c>
      <c r="B4" s="634"/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4"/>
      <c r="T4" s="634"/>
      <c r="U4" s="634"/>
      <c r="V4" s="634"/>
      <c r="W4" s="634"/>
      <c r="X4" s="634"/>
      <c r="Y4" s="634"/>
      <c r="Z4" s="635"/>
    </row>
    <row r="5" spans="1:26" s="131" customFormat="1" ht="19.5" customHeight="1" thickBot="1" thickTop="1">
      <c r="A5" s="704" t="s">
        <v>116</v>
      </c>
      <c r="B5" s="704" t="s">
        <v>117</v>
      </c>
      <c r="C5" s="637" t="s">
        <v>34</v>
      </c>
      <c r="D5" s="638"/>
      <c r="E5" s="638"/>
      <c r="F5" s="638"/>
      <c r="G5" s="638"/>
      <c r="H5" s="638"/>
      <c r="I5" s="638"/>
      <c r="J5" s="638"/>
      <c r="K5" s="639"/>
      <c r="L5" s="639"/>
      <c r="M5" s="639"/>
      <c r="N5" s="640"/>
      <c r="O5" s="641" t="s">
        <v>33</v>
      </c>
      <c r="P5" s="638"/>
      <c r="Q5" s="638"/>
      <c r="R5" s="638"/>
      <c r="S5" s="638"/>
      <c r="T5" s="638"/>
      <c r="U5" s="638"/>
      <c r="V5" s="638"/>
      <c r="W5" s="638"/>
      <c r="X5" s="638"/>
      <c r="Y5" s="638"/>
      <c r="Z5" s="640"/>
    </row>
    <row r="6" spans="1:26" s="130" customFormat="1" ht="26.25" customHeight="1" thickBot="1">
      <c r="A6" s="705"/>
      <c r="B6" s="705"/>
      <c r="C6" s="710" t="s">
        <v>155</v>
      </c>
      <c r="D6" s="711"/>
      <c r="E6" s="711"/>
      <c r="F6" s="711"/>
      <c r="G6" s="712"/>
      <c r="H6" s="626" t="s">
        <v>32</v>
      </c>
      <c r="I6" s="710" t="s">
        <v>156</v>
      </c>
      <c r="J6" s="711"/>
      <c r="K6" s="711"/>
      <c r="L6" s="711"/>
      <c r="M6" s="712"/>
      <c r="N6" s="626" t="s">
        <v>31</v>
      </c>
      <c r="O6" s="713" t="s">
        <v>157</v>
      </c>
      <c r="P6" s="711"/>
      <c r="Q6" s="711"/>
      <c r="R6" s="711"/>
      <c r="S6" s="712"/>
      <c r="T6" s="626" t="s">
        <v>32</v>
      </c>
      <c r="U6" s="713" t="s">
        <v>158</v>
      </c>
      <c r="V6" s="711"/>
      <c r="W6" s="711"/>
      <c r="X6" s="711"/>
      <c r="Y6" s="712"/>
      <c r="Z6" s="626" t="s">
        <v>31</v>
      </c>
    </row>
    <row r="7" spans="1:26" s="125" customFormat="1" ht="26.25" customHeight="1">
      <c r="A7" s="706"/>
      <c r="B7" s="706"/>
      <c r="C7" s="609" t="s">
        <v>20</v>
      </c>
      <c r="D7" s="610"/>
      <c r="E7" s="611" t="s">
        <v>19</v>
      </c>
      <c r="F7" s="612"/>
      <c r="G7" s="613" t="s">
        <v>15</v>
      </c>
      <c r="H7" s="627"/>
      <c r="I7" s="609" t="s">
        <v>20</v>
      </c>
      <c r="J7" s="610"/>
      <c r="K7" s="611" t="s">
        <v>19</v>
      </c>
      <c r="L7" s="612"/>
      <c r="M7" s="613" t="s">
        <v>15</v>
      </c>
      <c r="N7" s="627"/>
      <c r="O7" s="610" t="s">
        <v>20</v>
      </c>
      <c r="P7" s="610"/>
      <c r="Q7" s="615" t="s">
        <v>19</v>
      </c>
      <c r="R7" s="610"/>
      <c r="S7" s="613" t="s">
        <v>15</v>
      </c>
      <c r="T7" s="627"/>
      <c r="U7" s="616" t="s">
        <v>20</v>
      </c>
      <c r="V7" s="612"/>
      <c r="W7" s="611" t="s">
        <v>19</v>
      </c>
      <c r="X7" s="632"/>
      <c r="Y7" s="613" t="s">
        <v>15</v>
      </c>
      <c r="Z7" s="627"/>
    </row>
    <row r="8" spans="1:26" s="125" customFormat="1" ht="31.5" thickBot="1">
      <c r="A8" s="707"/>
      <c r="B8" s="707"/>
      <c r="C8" s="128" t="s">
        <v>17</v>
      </c>
      <c r="D8" s="126" t="s">
        <v>16</v>
      </c>
      <c r="E8" s="127" t="s">
        <v>17</v>
      </c>
      <c r="F8" s="126" t="s">
        <v>16</v>
      </c>
      <c r="G8" s="614"/>
      <c r="H8" s="628"/>
      <c r="I8" s="128" t="s">
        <v>17</v>
      </c>
      <c r="J8" s="126" t="s">
        <v>16</v>
      </c>
      <c r="K8" s="127" t="s">
        <v>17</v>
      </c>
      <c r="L8" s="126" t="s">
        <v>16</v>
      </c>
      <c r="M8" s="614"/>
      <c r="N8" s="628"/>
      <c r="O8" s="129" t="s">
        <v>17</v>
      </c>
      <c r="P8" s="126" t="s">
        <v>16</v>
      </c>
      <c r="Q8" s="127" t="s">
        <v>17</v>
      </c>
      <c r="R8" s="126" t="s">
        <v>16</v>
      </c>
      <c r="S8" s="614"/>
      <c r="T8" s="628"/>
      <c r="U8" s="128" t="s">
        <v>17</v>
      </c>
      <c r="V8" s="126" t="s">
        <v>16</v>
      </c>
      <c r="W8" s="127" t="s">
        <v>17</v>
      </c>
      <c r="X8" s="126" t="s">
        <v>16</v>
      </c>
      <c r="Y8" s="614"/>
      <c r="Z8" s="628"/>
    </row>
    <row r="9" spans="1:26" s="114" customFormat="1" ht="18" customHeight="1" thickBot="1" thickTop="1">
      <c r="A9" s="124" t="s">
        <v>22</v>
      </c>
      <c r="B9" s="241"/>
      <c r="C9" s="123">
        <f>SUM(C10:C65)</f>
        <v>1732756</v>
      </c>
      <c r="D9" s="117">
        <f>SUM(D10:D65)</f>
        <v>1732756</v>
      </c>
      <c r="E9" s="118">
        <f>SUM(E10:E65)</f>
        <v>59977</v>
      </c>
      <c r="F9" s="117">
        <f>SUM(F10:F65)</f>
        <v>59977</v>
      </c>
      <c r="G9" s="116">
        <f>SUM(C9:F9)</f>
        <v>3585466</v>
      </c>
      <c r="H9" s="120">
        <f aca="true" t="shared" si="0" ref="H9:H22">G9/$G$9</f>
        <v>1</v>
      </c>
      <c r="I9" s="119">
        <f>SUM(I10:I65)</f>
        <v>1737328</v>
      </c>
      <c r="J9" s="117">
        <f>SUM(J10:J65)</f>
        <v>1737328</v>
      </c>
      <c r="K9" s="118">
        <f>SUM(K10:K65)</f>
        <v>63180</v>
      </c>
      <c r="L9" s="117">
        <f>SUM(L10:L65)</f>
        <v>63180</v>
      </c>
      <c r="M9" s="116">
        <f aca="true" t="shared" si="1" ref="M9:M22">SUM(I9:L9)</f>
        <v>3601016</v>
      </c>
      <c r="N9" s="122">
        <f aca="true" t="shared" si="2" ref="N9:N22">IF(ISERROR(G9/M9-1),"         /0",(G9/M9-1))</f>
        <v>-0.004318225745178594</v>
      </c>
      <c r="O9" s="121">
        <f>SUM(O10:O65)</f>
        <v>3736569</v>
      </c>
      <c r="P9" s="117">
        <f>SUM(P10:P65)</f>
        <v>3736569</v>
      </c>
      <c r="Q9" s="118">
        <f>SUM(Q10:Q65)</f>
        <v>133510</v>
      </c>
      <c r="R9" s="117">
        <f>SUM(R10:R65)</f>
        <v>133510</v>
      </c>
      <c r="S9" s="116">
        <f aca="true" t="shared" si="3" ref="S9:S22">SUM(O9:R9)</f>
        <v>7740158</v>
      </c>
      <c r="T9" s="120">
        <f aca="true" t="shared" si="4" ref="T9:T22">S9/$S$9</f>
        <v>1</v>
      </c>
      <c r="U9" s="119">
        <f>SUM(U10:U65)</f>
        <v>3679018</v>
      </c>
      <c r="V9" s="117">
        <f>SUM(V10:V65)</f>
        <v>3679018</v>
      </c>
      <c r="W9" s="118">
        <f>SUM(W10:W65)</f>
        <v>141479</v>
      </c>
      <c r="X9" s="117">
        <f>SUM(X10:X65)</f>
        <v>141479</v>
      </c>
      <c r="Y9" s="116">
        <f aca="true" t="shared" si="5" ref="Y9:Y22">SUM(U9:X9)</f>
        <v>7640994</v>
      </c>
      <c r="Z9" s="115">
        <f>IF(ISERROR(S9/Y9-1),"         /0",(S9/Y9-1))</f>
        <v>0.012977892666844237</v>
      </c>
    </row>
    <row r="10" spans="1:26" ht="21" customHeight="1" thickTop="1">
      <c r="A10" s="392" t="s">
        <v>398</v>
      </c>
      <c r="B10" s="393" t="s">
        <v>399</v>
      </c>
      <c r="C10" s="394">
        <v>614486</v>
      </c>
      <c r="D10" s="395">
        <v>622122</v>
      </c>
      <c r="E10" s="396">
        <v>9950</v>
      </c>
      <c r="F10" s="395">
        <v>10574</v>
      </c>
      <c r="G10" s="397">
        <f aca="true" t="shared" si="6" ref="G10:G65">SUM(C10:F10)</f>
        <v>1257132</v>
      </c>
      <c r="H10" s="398">
        <f t="shared" si="0"/>
        <v>0.35061885958477923</v>
      </c>
      <c r="I10" s="399">
        <v>617927</v>
      </c>
      <c r="J10" s="395">
        <v>637929</v>
      </c>
      <c r="K10" s="396">
        <v>12544</v>
      </c>
      <c r="L10" s="395">
        <v>12644</v>
      </c>
      <c r="M10" s="397">
        <f t="shared" si="1"/>
        <v>1281044</v>
      </c>
      <c r="N10" s="400">
        <f t="shared" si="2"/>
        <v>-0.01866602552293284</v>
      </c>
      <c r="O10" s="394">
        <v>1269532</v>
      </c>
      <c r="P10" s="395">
        <v>1369223</v>
      </c>
      <c r="Q10" s="396">
        <v>23696</v>
      </c>
      <c r="R10" s="395">
        <v>25350</v>
      </c>
      <c r="S10" s="397">
        <f t="shared" si="3"/>
        <v>2687801</v>
      </c>
      <c r="T10" s="398">
        <f t="shared" si="4"/>
        <v>0.3472540224631073</v>
      </c>
      <c r="U10" s="399">
        <v>1264921</v>
      </c>
      <c r="V10" s="395">
        <v>1386974</v>
      </c>
      <c r="W10" s="396">
        <v>27901</v>
      </c>
      <c r="X10" s="395">
        <v>27193</v>
      </c>
      <c r="Y10" s="397">
        <f t="shared" si="5"/>
        <v>2706989</v>
      </c>
      <c r="Z10" s="401">
        <f aca="true" t="shared" si="7" ref="Z10:Z22">IF(ISERROR(S10/Y10-1),"         /0",IF(S10/Y10&gt;5,"  *  ",(S10/Y10-1)))</f>
        <v>-0.0070883184231631535</v>
      </c>
    </row>
    <row r="11" spans="1:26" ht="21" customHeight="1">
      <c r="A11" s="402" t="s">
        <v>400</v>
      </c>
      <c r="B11" s="403" t="s">
        <v>401</v>
      </c>
      <c r="C11" s="404">
        <v>226137</v>
      </c>
      <c r="D11" s="405">
        <v>223272</v>
      </c>
      <c r="E11" s="406">
        <v>2858</v>
      </c>
      <c r="F11" s="405">
        <v>2893</v>
      </c>
      <c r="G11" s="407">
        <f t="shared" si="6"/>
        <v>455160</v>
      </c>
      <c r="H11" s="408">
        <f t="shared" si="0"/>
        <v>0.12694584190730018</v>
      </c>
      <c r="I11" s="409">
        <v>214642</v>
      </c>
      <c r="J11" s="405">
        <v>215171</v>
      </c>
      <c r="K11" s="406">
        <v>2336</v>
      </c>
      <c r="L11" s="405">
        <v>2731</v>
      </c>
      <c r="M11" s="407">
        <f t="shared" si="1"/>
        <v>434880</v>
      </c>
      <c r="N11" s="410">
        <f t="shared" si="2"/>
        <v>0.04663355408388514</v>
      </c>
      <c r="O11" s="404">
        <v>481221</v>
      </c>
      <c r="P11" s="405">
        <v>474514</v>
      </c>
      <c r="Q11" s="406">
        <v>6159</v>
      </c>
      <c r="R11" s="405">
        <v>6280</v>
      </c>
      <c r="S11" s="407">
        <f t="shared" si="3"/>
        <v>968174</v>
      </c>
      <c r="T11" s="408">
        <f t="shared" si="4"/>
        <v>0.1250845266982922</v>
      </c>
      <c r="U11" s="409">
        <v>448606</v>
      </c>
      <c r="V11" s="405">
        <v>440788</v>
      </c>
      <c r="W11" s="406">
        <v>6497</v>
      </c>
      <c r="X11" s="405">
        <v>7274</v>
      </c>
      <c r="Y11" s="407">
        <f t="shared" si="5"/>
        <v>903165</v>
      </c>
      <c r="Z11" s="411">
        <f t="shared" si="7"/>
        <v>0.07197909573555217</v>
      </c>
    </row>
    <row r="12" spans="1:26" ht="21" customHeight="1">
      <c r="A12" s="402" t="s">
        <v>402</v>
      </c>
      <c r="B12" s="403" t="s">
        <v>403</v>
      </c>
      <c r="C12" s="404">
        <v>162473</v>
      </c>
      <c r="D12" s="405">
        <v>161171</v>
      </c>
      <c r="E12" s="406">
        <v>2690</v>
      </c>
      <c r="F12" s="405">
        <v>2605</v>
      </c>
      <c r="G12" s="407">
        <f t="shared" si="6"/>
        <v>328939</v>
      </c>
      <c r="H12" s="408">
        <f t="shared" si="0"/>
        <v>0.09174232861223618</v>
      </c>
      <c r="I12" s="409">
        <v>157930</v>
      </c>
      <c r="J12" s="405">
        <v>157787</v>
      </c>
      <c r="K12" s="406">
        <v>3644</v>
      </c>
      <c r="L12" s="405">
        <v>3804</v>
      </c>
      <c r="M12" s="407">
        <f t="shared" si="1"/>
        <v>323165</v>
      </c>
      <c r="N12" s="410">
        <f t="shared" si="2"/>
        <v>0.01786703386814792</v>
      </c>
      <c r="O12" s="404">
        <v>348169</v>
      </c>
      <c r="P12" s="405">
        <v>337632</v>
      </c>
      <c r="Q12" s="406">
        <v>6826</v>
      </c>
      <c r="R12" s="405">
        <v>5963</v>
      </c>
      <c r="S12" s="407">
        <f t="shared" si="3"/>
        <v>698590</v>
      </c>
      <c r="T12" s="408">
        <f t="shared" si="4"/>
        <v>0.09025526352304436</v>
      </c>
      <c r="U12" s="409">
        <v>329925</v>
      </c>
      <c r="V12" s="405">
        <v>313797</v>
      </c>
      <c r="W12" s="406">
        <v>8397</v>
      </c>
      <c r="X12" s="405">
        <v>9197</v>
      </c>
      <c r="Y12" s="407">
        <f t="shared" si="5"/>
        <v>661316</v>
      </c>
      <c r="Z12" s="411">
        <f t="shared" si="7"/>
        <v>0.05636337242709999</v>
      </c>
    </row>
    <row r="13" spans="1:26" ht="21" customHeight="1">
      <c r="A13" s="402" t="s">
        <v>404</v>
      </c>
      <c r="B13" s="403" t="s">
        <v>497</v>
      </c>
      <c r="C13" s="404">
        <v>144532</v>
      </c>
      <c r="D13" s="405">
        <v>146202</v>
      </c>
      <c r="E13" s="406">
        <v>538</v>
      </c>
      <c r="F13" s="405">
        <v>533</v>
      </c>
      <c r="G13" s="407">
        <f t="shared" si="6"/>
        <v>291805</v>
      </c>
      <c r="H13" s="408">
        <f t="shared" si="0"/>
        <v>0.0813855158576319</v>
      </c>
      <c r="I13" s="409">
        <v>136612</v>
      </c>
      <c r="J13" s="405">
        <v>131962</v>
      </c>
      <c r="K13" s="406">
        <v>50</v>
      </c>
      <c r="L13" s="405">
        <v>58</v>
      </c>
      <c r="M13" s="407">
        <f t="shared" si="1"/>
        <v>268682</v>
      </c>
      <c r="N13" s="410">
        <f t="shared" si="2"/>
        <v>0.08606084516268298</v>
      </c>
      <c r="O13" s="404">
        <v>335329</v>
      </c>
      <c r="P13" s="405">
        <v>324466</v>
      </c>
      <c r="Q13" s="406">
        <v>1390</v>
      </c>
      <c r="R13" s="405">
        <v>1914</v>
      </c>
      <c r="S13" s="407">
        <f t="shared" si="3"/>
        <v>663099</v>
      </c>
      <c r="T13" s="408">
        <f t="shared" si="4"/>
        <v>0.08566995660812092</v>
      </c>
      <c r="U13" s="409">
        <v>314798</v>
      </c>
      <c r="V13" s="405">
        <v>298777</v>
      </c>
      <c r="W13" s="406">
        <v>625</v>
      </c>
      <c r="X13" s="405">
        <v>568</v>
      </c>
      <c r="Y13" s="407">
        <f t="shared" si="5"/>
        <v>614768</v>
      </c>
      <c r="Z13" s="411">
        <f t="shared" si="7"/>
        <v>0.07861664888218</v>
      </c>
    </row>
    <row r="14" spans="1:26" ht="21" customHeight="1">
      <c r="A14" s="402" t="s">
        <v>405</v>
      </c>
      <c r="B14" s="403" t="s">
        <v>406</v>
      </c>
      <c r="C14" s="404">
        <v>86840</v>
      </c>
      <c r="D14" s="405">
        <v>92149</v>
      </c>
      <c r="E14" s="406">
        <v>3406</v>
      </c>
      <c r="F14" s="405">
        <v>3410</v>
      </c>
      <c r="G14" s="407">
        <f>SUM(C14:F14)</f>
        <v>185805</v>
      </c>
      <c r="H14" s="408">
        <f>G14/$G$9</f>
        <v>0.051821715782551</v>
      </c>
      <c r="I14" s="409">
        <v>98564</v>
      </c>
      <c r="J14" s="405">
        <v>93199</v>
      </c>
      <c r="K14" s="406">
        <v>1530</v>
      </c>
      <c r="L14" s="405">
        <v>2343</v>
      </c>
      <c r="M14" s="407">
        <f>SUM(I14:L14)</f>
        <v>195636</v>
      </c>
      <c r="N14" s="410">
        <f>IF(ISERROR(G14/M14-1),"         /0",(G14/M14-1))</f>
        <v>-0.05025148745629637</v>
      </c>
      <c r="O14" s="404">
        <v>202118</v>
      </c>
      <c r="P14" s="405">
        <v>193789</v>
      </c>
      <c r="Q14" s="406">
        <v>4857</v>
      </c>
      <c r="R14" s="405">
        <v>5245</v>
      </c>
      <c r="S14" s="407">
        <f>SUM(O14:R14)</f>
        <v>406009</v>
      </c>
      <c r="T14" s="408">
        <f>S14/$S$9</f>
        <v>0.05245487236823848</v>
      </c>
      <c r="U14" s="409">
        <v>215958</v>
      </c>
      <c r="V14" s="405">
        <v>194670</v>
      </c>
      <c r="W14" s="406">
        <v>2861</v>
      </c>
      <c r="X14" s="405">
        <v>4362</v>
      </c>
      <c r="Y14" s="407">
        <f>SUM(U14:X14)</f>
        <v>417851</v>
      </c>
      <c r="Z14" s="411">
        <f>IF(ISERROR(S14/Y14-1),"         /0",IF(S14/Y14&gt;5,"  *  ",(S14/Y14-1)))</f>
        <v>-0.028340245685663068</v>
      </c>
    </row>
    <row r="15" spans="1:26" ht="21" customHeight="1">
      <c r="A15" s="402" t="s">
        <v>407</v>
      </c>
      <c r="B15" s="403" t="s">
        <v>408</v>
      </c>
      <c r="C15" s="404">
        <v>68027</v>
      </c>
      <c r="D15" s="405">
        <v>65719</v>
      </c>
      <c r="E15" s="406">
        <v>13202</v>
      </c>
      <c r="F15" s="405">
        <v>12858</v>
      </c>
      <c r="G15" s="407">
        <f>SUM(C15:F15)</f>
        <v>159806</v>
      </c>
      <c r="H15" s="408">
        <f>G15/$G$9</f>
        <v>0.044570496554701675</v>
      </c>
      <c r="I15" s="409">
        <v>64327</v>
      </c>
      <c r="J15" s="405">
        <v>62648</v>
      </c>
      <c r="K15" s="406">
        <v>15777</v>
      </c>
      <c r="L15" s="405">
        <v>14972</v>
      </c>
      <c r="M15" s="407">
        <f>SUM(I15:L15)</f>
        <v>157724</v>
      </c>
      <c r="N15" s="410">
        <f>IF(ISERROR(G15/M15-1),"         /0",(G15/M15-1))</f>
        <v>0.013200273896172954</v>
      </c>
      <c r="O15" s="404">
        <v>152821</v>
      </c>
      <c r="P15" s="405">
        <v>146773</v>
      </c>
      <c r="Q15" s="406">
        <v>31732</v>
      </c>
      <c r="R15" s="405">
        <v>31235</v>
      </c>
      <c r="S15" s="407">
        <f>SUM(O15:R15)</f>
        <v>362561</v>
      </c>
      <c r="T15" s="408">
        <f>S15/$S$9</f>
        <v>0.046841550262927446</v>
      </c>
      <c r="U15" s="409">
        <v>141366</v>
      </c>
      <c r="V15" s="405">
        <v>136339</v>
      </c>
      <c r="W15" s="406">
        <v>34270</v>
      </c>
      <c r="X15" s="405">
        <v>32840</v>
      </c>
      <c r="Y15" s="407">
        <f>SUM(U15:X15)</f>
        <v>344815</v>
      </c>
      <c r="Z15" s="411">
        <f>IF(ISERROR(S15/Y15-1),"         /0",IF(S15/Y15&gt;5,"  *  ",(S15/Y15-1)))</f>
        <v>0.05146527848266458</v>
      </c>
    </row>
    <row r="16" spans="1:26" ht="21" customHeight="1">
      <c r="A16" s="402" t="s">
        <v>409</v>
      </c>
      <c r="B16" s="403" t="s">
        <v>410</v>
      </c>
      <c r="C16" s="404">
        <v>58226</v>
      </c>
      <c r="D16" s="405">
        <v>57730</v>
      </c>
      <c r="E16" s="406">
        <v>1408</v>
      </c>
      <c r="F16" s="405">
        <v>1285</v>
      </c>
      <c r="G16" s="407">
        <f>SUM(C16:F16)</f>
        <v>118649</v>
      </c>
      <c r="H16" s="408">
        <f>G16/$G$9</f>
        <v>0.033091653916115786</v>
      </c>
      <c r="I16" s="409">
        <v>62180</v>
      </c>
      <c r="J16" s="405">
        <v>61861</v>
      </c>
      <c r="K16" s="406">
        <v>1010</v>
      </c>
      <c r="L16" s="405">
        <v>913</v>
      </c>
      <c r="M16" s="407">
        <f>SUM(I16:L16)</f>
        <v>125964</v>
      </c>
      <c r="N16" s="410">
        <f>IF(ISERROR(G16/M16-1),"         /0",(G16/M16-1))</f>
        <v>-0.05807214759772639</v>
      </c>
      <c r="O16" s="404">
        <v>124597</v>
      </c>
      <c r="P16" s="405">
        <v>117709</v>
      </c>
      <c r="Q16" s="406">
        <v>2878</v>
      </c>
      <c r="R16" s="405">
        <v>2669</v>
      </c>
      <c r="S16" s="407">
        <f>SUM(O16:R16)</f>
        <v>247853</v>
      </c>
      <c r="T16" s="408">
        <f>S16/$S$9</f>
        <v>0.032021697748288856</v>
      </c>
      <c r="U16" s="409">
        <v>129015</v>
      </c>
      <c r="V16" s="405">
        <v>122787</v>
      </c>
      <c r="W16" s="406">
        <v>2343</v>
      </c>
      <c r="X16" s="405">
        <v>2663</v>
      </c>
      <c r="Y16" s="407">
        <f>SUM(U16:X16)</f>
        <v>256808</v>
      </c>
      <c r="Z16" s="411">
        <f>IF(ISERROR(S16/Y16-1),"         /0",IF(S16/Y16&gt;5,"  *  ",(S16/Y16-1)))</f>
        <v>-0.03487040902152583</v>
      </c>
    </row>
    <row r="17" spans="1:26" ht="21" customHeight="1">
      <c r="A17" s="402" t="s">
        <v>411</v>
      </c>
      <c r="B17" s="403" t="s">
        <v>412</v>
      </c>
      <c r="C17" s="404">
        <v>58693</v>
      </c>
      <c r="D17" s="405">
        <v>56087</v>
      </c>
      <c r="E17" s="406">
        <v>21</v>
      </c>
      <c r="F17" s="405">
        <v>190</v>
      </c>
      <c r="G17" s="407">
        <f>SUM(C17:F17)</f>
        <v>114991</v>
      </c>
      <c r="H17" s="408">
        <f>G17/$G$9</f>
        <v>0.0320714239097512</v>
      </c>
      <c r="I17" s="409">
        <v>54438</v>
      </c>
      <c r="J17" s="405">
        <v>51813</v>
      </c>
      <c r="K17" s="406">
        <v>79</v>
      </c>
      <c r="L17" s="405">
        <v>41</v>
      </c>
      <c r="M17" s="407">
        <f>SUM(I17:L17)</f>
        <v>106371</v>
      </c>
      <c r="N17" s="410">
        <f>IF(ISERROR(G17/M17-1),"         /0",(G17/M17-1))</f>
        <v>0.08103712478025016</v>
      </c>
      <c r="O17" s="404">
        <v>140854</v>
      </c>
      <c r="P17" s="405">
        <v>130793</v>
      </c>
      <c r="Q17" s="406">
        <v>670</v>
      </c>
      <c r="R17" s="405">
        <v>796</v>
      </c>
      <c r="S17" s="407">
        <f>SUM(O17:R17)</f>
        <v>273113</v>
      </c>
      <c r="T17" s="408">
        <f>S17/$S$9</f>
        <v>0.03528519702052594</v>
      </c>
      <c r="U17" s="409">
        <v>129276</v>
      </c>
      <c r="V17" s="405">
        <v>123231</v>
      </c>
      <c r="W17" s="406">
        <v>620</v>
      </c>
      <c r="X17" s="405">
        <v>533</v>
      </c>
      <c r="Y17" s="407">
        <f>SUM(U17:X17)</f>
        <v>253660</v>
      </c>
      <c r="Z17" s="411">
        <f>IF(ISERROR(S17/Y17-1),"         /0",IF(S17/Y17&gt;5,"  *  ",(S17/Y17-1)))</f>
        <v>0.07668926910037066</v>
      </c>
    </row>
    <row r="18" spans="1:26" ht="21" customHeight="1">
      <c r="A18" s="402" t="s">
        <v>413</v>
      </c>
      <c r="B18" s="403" t="s">
        <v>414</v>
      </c>
      <c r="C18" s="404">
        <v>48538</v>
      </c>
      <c r="D18" s="405">
        <v>47080</v>
      </c>
      <c r="E18" s="406">
        <v>1769</v>
      </c>
      <c r="F18" s="405">
        <v>1801</v>
      </c>
      <c r="G18" s="407">
        <f>SUM(C18:F18)</f>
        <v>99188</v>
      </c>
      <c r="H18" s="408">
        <f>G18/$G$9</f>
        <v>0.027663907564595507</v>
      </c>
      <c r="I18" s="409">
        <v>50994</v>
      </c>
      <c r="J18" s="405">
        <v>50490</v>
      </c>
      <c r="K18" s="406">
        <v>1837</v>
      </c>
      <c r="L18" s="405">
        <v>1660</v>
      </c>
      <c r="M18" s="407">
        <f>SUM(I18:L18)</f>
        <v>104981</v>
      </c>
      <c r="N18" s="410">
        <f>IF(ISERROR(G18/M18-1),"         /0",(G18/M18-1))</f>
        <v>-0.05518141377963637</v>
      </c>
      <c r="O18" s="404">
        <v>102340</v>
      </c>
      <c r="P18" s="405">
        <v>95568</v>
      </c>
      <c r="Q18" s="406">
        <v>4182</v>
      </c>
      <c r="R18" s="405">
        <v>4130</v>
      </c>
      <c r="S18" s="407">
        <f>SUM(O18:R18)</f>
        <v>206220</v>
      </c>
      <c r="T18" s="408">
        <f>S18/$S$9</f>
        <v>0.02664286698023477</v>
      </c>
      <c r="U18" s="409">
        <v>106378</v>
      </c>
      <c r="V18" s="405">
        <v>100845</v>
      </c>
      <c r="W18" s="406">
        <v>4214</v>
      </c>
      <c r="X18" s="405">
        <v>3257</v>
      </c>
      <c r="Y18" s="407">
        <f>SUM(U18:X18)</f>
        <v>214694</v>
      </c>
      <c r="Z18" s="411">
        <f>IF(ISERROR(S18/Y18-1),"         /0",IF(S18/Y18&gt;5,"  *  ",(S18/Y18-1)))</f>
        <v>-0.03947012957977403</v>
      </c>
    </row>
    <row r="19" spans="1:26" ht="21" customHeight="1">
      <c r="A19" s="402" t="s">
        <v>415</v>
      </c>
      <c r="B19" s="403" t="s">
        <v>416</v>
      </c>
      <c r="C19" s="404">
        <v>38232</v>
      </c>
      <c r="D19" s="405">
        <v>38262</v>
      </c>
      <c r="E19" s="406">
        <v>1064</v>
      </c>
      <c r="F19" s="405">
        <v>1147</v>
      </c>
      <c r="G19" s="407">
        <f t="shared" si="6"/>
        <v>78705</v>
      </c>
      <c r="H19" s="408">
        <f t="shared" si="0"/>
        <v>0.021951121555747567</v>
      </c>
      <c r="I19" s="409">
        <v>39600</v>
      </c>
      <c r="J19" s="405">
        <v>39064</v>
      </c>
      <c r="K19" s="406">
        <v>1727</v>
      </c>
      <c r="L19" s="405">
        <v>1864</v>
      </c>
      <c r="M19" s="407">
        <f t="shared" si="1"/>
        <v>82255</v>
      </c>
      <c r="N19" s="410">
        <f t="shared" si="2"/>
        <v>-0.04315847060968936</v>
      </c>
      <c r="O19" s="404">
        <v>78871</v>
      </c>
      <c r="P19" s="405">
        <v>84160</v>
      </c>
      <c r="Q19" s="406">
        <v>3109</v>
      </c>
      <c r="R19" s="405">
        <v>4296</v>
      </c>
      <c r="S19" s="407">
        <f t="shared" si="3"/>
        <v>170436</v>
      </c>
      <c r="T19" s="408">
        <f t="shared" si="4"/>
        <v>0.022019705540894642</v>
      </c>
      <c r="U19" s="409">
        <v>76535</v>
      </c>
      <c r="V19" s="405">
        <v>82042</v>
      </c>
      <c r="W19" s="406">
        <v>4504</v>
      </c>
      <c r="X19" s="405">
        <v>5646</v>
      </c>
      <c r="Y19" s="407">
        <f t="shared" si="5"/>
        <v>168727</v>
      </c>
      <c r="Z19" s="411">
        <f t="shared" si="7"/>
        <v>0.010128787923687321</v>
      </c>
    </row>
    <row r="20" spans="1:26" ht="21" customHeight="1">
      <c r="A20" s="402" t="s">
        <v>417</v>
      </c>
      <c r="B20" s="403" t="s">
        <v>418</v>
      </c>
      <c r="C20" s="404">
        <v>33799</v>
      </c>
      <c r="D20" s="405">
        <v>32008</v>
      </c>
      <c r="E20" s="406">
        <v>130</v>
      </c>
      <c r="F20" s="405">
        <v>23</v>
      </c>
      <c r="G20" s="407">
        <f t="shared" si="6"/>
        <v>65960</v>
      </c>
      <c r="H20" s="408">
        <f>G20/$G$9</f>
        <v>0.01839649295238053</v>
      </c>
      <c r="I20" s="409">
        <v>34882</v>
      </c>
      <c r="J20" s="405">
        <v>33110</v>
      </c>
      <c r="K20" s="406">
        <v>80</v>
      </c>
      <c r="L20" s="405">
        <v>26</v>
      </c>
      <c r="M20" s="407">
        <f>SUM(I20:L20)</f>
        <v>68098</v>
      </c>
      <c r="N20" s="410">
        <f>IF(ISERROR(G20/M20-1),"         /0",(G20/M20-1))</f>
        <v>-0.03139592939587066</v>
      </c>
      <c r="O20" s="404">
        <v>81322</v>
      </c>
      <c r="P20" s="405">
        <v>69443</v>
      </c>
      <c r="Q20" s="406">
        <v>365</v>
      </c>
      <c r="R20" s="405">
        <v>49</v>
      </c>
      <c r="S20" s="407">
        <f>SUM(O20:R20)</f>
        <v>151179</v>
      </c>
      <c r="T20" s="408">
        <f>S20/$S$9</f>
        <v>0.01953177183204787</v>
      </c>
      <c r="U20" s="409">
        <v>81033</v>
      </c>
      <c r="V20" s="405">
        <v>70220</v>
      </c>
      <c r="W20" s="406">
        <v>411</v>
      </c>
      <c r="X20" s="405">
        <v>45</v>
      </c>
      <c r="Y20" s="407">
        <f>SUM(U20:X20)</f>
        <v>151709</v>
      </c>
      <c r="Z20" s="411">
        <f>IF(ISERROR(S20/Y20-1),"         /0",IF(S20/Y20&gt;5,"  *  ",(S20/Y20-1)))</f>
        <v>-0.003493530377235321</v>
      </c>
    </row>
    <row r="21" spans="1:26" ht="21" customHeight="1">
      <c r="A21" s="402" t="s">
        <v>419</v>
      </c>
      <c r="B21" s="403" t="s">
        <v>420</v>
      </c>
      <c r="C21" s="404">
        <v>31931</v>
      </c>
      <c r="D21" s="405">
        <v>31660</v>
      </c>
      <c r="E21" s="406">
        <v>200</v>
      </c>
      <c r="F21" s="405">
        <v>170</v>
      </c>
      <c r="G21" s="407">
        <f t="shared" si="6"/>
        <v>63961</v>
      </c>
      <c r="H21" s="408">
        <f>G21/$G$9</f>
        <v>0.01783896430756839</v>
      </c>
      <c r="I21" s="409">
        <v>36832</v>
      </c>
      <c r="J21" s="405">
        <v>36523</v>
      </c>
      <c r="K21" s="406">
        <v>231</v>
      </c>
      <c r="L21" s="405">
        <v>218</v>
      </c>
      <c r="M21" s="407">
        <f>SUM(I21:L21)</f>
        <v>73804</v>
      </c>
      <c r="N21" s="410">
        <f>IF(ISERROR(G21/M21-1),"         /0",(G21/M21-1))</f>
        <v>-0.13336675518942065</v>
      </c>
      <c r="O21" s="404">
        <v>73165</v>
      </c>
      <c r="P21" s="405">
        <v>70093</v>
      </c>
      <c r="Q21" s="406">
        <v>399</v>
      </c>
      <c r="R21" s="405">
        <v>331</v>
      </c>
      <c r="S21" s="407">
        <f>SUM(O21:R21)</f>
        <v>143988</v>
      </c>
      <c r="T21" s="408">
        <f>S21/$S$9</f>
        <v>0.01860272102972575</v>
      </c>
      <c r="U21" s="409">
        <v>84814</v>
      </c>
      <c r="V21" s="405">
        <v>78854</v>
      </c>
      <c r="W21" s="406">
        <v>439</v>
      </c>
      <c r="X21" s="405">
        <v>499</v>
      </c>
      <c r="Y21" s="407">
        <f>SUM(U21:X21)</f>
        <v>164606</v>
      </c>
      <c r="Z21" s="411">
        <f>IF(ISERROR(S21/Y21-1),"         /0",IF(S21/Y21&gt;5,"  *  ",(S21/Y21-1)))</f>
        <v>-0.12525667351129366</v>
      </c>
    </row>
    <row r="22" spans="1:26" ht="21" customHeight="1">
      <c r="A22" s="402" t="s">
        <v>421</v>
      </c>
      <c r="B22" s="403" t="s">
        <v>422</v>
      </c>
      <c r="C22" s="404">
        <v>15654</v>
      </c>
      <c r="D22" s="405">
        <v>15867</v>
      </c>
      <c r="E22" s="406">
        <v>251</v>
      </c>
      <c r="F22" s="405">
        <v>135</v>
      </c>
      <c r="G22" s="407">
        <f t="shared" si="6"/>
        <v>31907</v>
      </c>
      <c r="H22" s="408">
        <f t="shared" si="0"/>
        <v>0.008898982726373643</v>
      </c>
      <c r="I22" s="409">
        <v>16733</v>
      </c>
      <c r="J22" s="405">
        <v>16048</v>
      </c>
      <c r="K22" s="406">
        <v>4</v>
      </c>
      <c r="L22" s="405">
        <v>24</v>
      </c>
      <c r="M22" s="407">
        <f t="shared" si="1"/>
        <v>32809</v>
      </c>
      <c r="N22" s="410">
        <f t="shared" si="2"/>
        <v>-0.027492456338199855</v>
      </c>
      <c r="O22" s="404">
        <v>31699</v>
      </c>
      <c r="P22" s="405">
        <v>30457</v>
      </c>
      <c r="Q22" s="406">
        <v>251</v>
      </c>
      <c r="R22" s="405">
        <v>137</v>
      </c>
      <c r="S22" s="407">
        <f t="shared" si="3"/>
        <v>62544</v>
      </c>
      <c r="T22" s="408">
        <f t="shared" si="4"/>
        <v>0.008080455205177983</v>
      </c>
      <c r="U22" s="409">
        <v>35295</v>
      </c>
      <c r="V22" s="405">
        <v>31801</v>
      </c>
      <c r="W22" s="406">
        <v>11</v>
      </c>
      <c r="X22" s="405">
        <v>33</v>
      </c>
      <c r="Y22" s="407">
        <f t="shared" si="5"/>
        <v>67140</v>
      </c>
      <c r="Z22" s="411">
        <f t="shared" si="7"/>
        <v>-0.06845397676496867</v>
      </c>
    </row>
    <row r="23" spans="1:26" ht="21" customHeight="1">
      <c r="A23" s="402" t="s">
        <v>423</v>
      </c>
      <c r="B23" s="403" t="s">
        <v>424</v>
      </c>
      <c r="C23" s="404">
        <v>13936</v>
      </c>
      <c r="D23" s="405">
        <v>14038</v>
      </c>
      <c r="E23" s="406">
        <v>61</v>
      </c>
      <c r="F23" s="405">
        <v>79</v>
      </c>
      <c r="G23" s="407">
        <f t="shared" si="6"/>
        <v>28114</v>
      </c>
      <c r="H23" s="408">
        <f aca="true" t="shared" si="8" ref="H23:H33">G23/$G$9</f>
        <v>0.007841100710479474</v>
      </c>
      <c r="I23" s="409">
        <v>14103</v>
      </c>
      <c r="J23" s="405">
        <v>13544</v>
      </c>
      <c r="K23" s="406">
        <v>178</v>
      </c>
      <c r="L23" s="405">
        <v>44</v>
      </c>
      <c r="M23" s="407">
        <f aca="true" t="shared" si="9" ref="M23:M33">SUM(I23:L23)</f>
        <v>27869</v>
      </c>
      <c r="N23" s="410">
        <f aca="true" t="shared" si="10" ref="N23:N33">IF(ISERROR(G23/M23-1),"         /0",(G23/M23-1))</f>
        <v>0.008791129929312191</v>
      </c>
      <c r="O23" s="404">
        <v>30643</v>
      </c>
      <c r="P23" s="405">
        <v>28372</v>
      </c>
      <c r="Q23" s="406">
        <v>210</v>
      </c>
      <c r="R23" s="405">
        <v>120</v>
      </c>
      <c r="S23" s="407">
        <f aca="true" t="shared" si="11" ref="S23:S33">SUM(O23:R23)</f>
        <v>59345</v>
      </c>
      <c r="T23" s="408">
        <f aca="true" t="shared" si="12" ref="T23:T33">S23/$S$9</f>
        <v>0.007667156148492059</v>
      </c>
      <c r="U23" s="409">
        <v>31079</v>
      </c>
      <c r="V23" s="405">
        <v>27068</v>
      </c>
      <c r="W23" s="406">
        <v>186</v>
      </c>
      <c r="X23" s="405">
        <v>56</v>
      </c>
      <c r="Y23" s="407">
        <f aca="true" t="shared" si="13" ref="Y23:Y33">SUM(U23:X23)</f>
        <v>58389</v>
      </c>
      <c r="Z23" s="411">
        <f aca="true" t="shared" si="14" ref="Z23:Z33">IF(ISERROR(S23/Y23-1),"         /0",IF(S23/Y23&gt;5,"  *  ",(S23/Y23-1)))</f>
        <v>0.016372946959187562</v>
      </c>
    </row>
    <row r="24" spans="1:26" ht="21" customHeight="1">
      <c r="A24" s="402" t="s">
        <v>425</v>
      </c>
      <c r="B24" s="403" t="s">
        <v>426</v>
      </c>
      <c r="C24" s="404">
        <v>13191</v>
      </c>
      <c r="D24" s="405">
        <v>12423</v>
      </c>
      <c r="E24" s="406">
        <v>440</v>
      </c>
      <c r="F24" s="405">
        <v>498</v>
      </c>
      <c r="G24" s="407">
        <f t="shared" si="6"/>
        <v>26552</v>
      </c>
      <c r="H24" s="408">
        <f t="shared" si="8"/>
        <v>0.007405453015033471</v>
      </c>
      <c r="I24" s="409">
        <v>13113</v>
      </c>
      <c r="J24" s="405">
        <v>12737</v>
      </c>
      <c r="K24" s="406">
        <v>628</v>
      </c>
      <c r="L24" s="405">
        <v>691</v>
      </c>
      <c r="M24" s="407">
        <f t="shared" si="9"/>
        <v>27169</v>
      </c>
      <c r="N24" s="410">
        <f t="shared" si="10"/>
        <v>-0.022709705914829348</v>
      </c>
      <c r="O24" s="404">
        <v>30887</v>
      </c>
      <c r="P24" s="405">
        <v>26126</v>
      </c>
      <c r="Q24" s="406">
        <v>1191</v>
      </c>
      <c r="R24" s="405">
        <v>1649</v>
      </c>
      <c r="S24" s="407">
        <f t="shared" si="11"/>
        <v>59853</v>
      </c>
      <c r="T24" s="408">
        <f t="shared" si="12"/>
        <v>0.007732787883658189</v>
      </c>
      <c r="U24" s="409">
        <v>31146</v>
      </c>
      <c r="V24" s="405">
        <v>25959</v>
      </c>
      <c r="W24" s="406">
        <v>1424</v>
      </c>
      <c r="X24" s="405">
        <v>2262</v>
      </c>
      <c r="Y24" s="407">
        <f t="shared" si="13"/>
        <v>60791</v>
      </c>
      <c r="Z24" s="411">
        <f t="shared" si="14"/>
        <v>-0.015429915612508394</v>
      </c>
    </row>
    <row r="25" spans="1:26" ht="21" customHeight="1">
      <c r="A25" s="402" t="s">
        <v>427</v>
      </c>
      <c r="B25" s="403" t="s">
        <v>427</v>
      </c>
      <c r="C25" s="404">
        <v>12938</v>
      </c>
      <c r="D25" s="405">
        <v>12634</v>
      </c>
      <c r="E25" s="406">
        <v>400</v>
      </c>
      <c r="F25" s="405">
        <v>379</v>
      </c>
      <c r="G25" s="407">
        <f t="shared" si="6"/>
        <v>26351</v>
      </c>
      <c r="H25" s="408">
        <f>G25/$G$9</f>
        <v>0.007349393356400535</v>
      </c>
      <c r="I25" s="409">
        <v>16770</v>
      </c>
      <c r="J25" s="405">
        <v>15823</v>
      </c>
      <c r="K25" s="406">
        <v>714</v>
      </c>
      <c r="L25" s="405">
        <v>683</v>
      </c>
      <c r="M25" s="407">
        <f>SUM(I25:L25)</f>
        <v>33990</v>
      </c>
      <c r="N25" s="410">
        <f>IF(ISERROR(G25/M25-1),"         /0",(G25/M25-1))</f>
        <v>-0.22474257134451314</v>
      </c>
      <c r="O25" s="404">
        <v>24982</v>
      </c>
      <c r="P25" s="405">
        <v>23861</v>
      </c>
      <c r="Q25" s="406">
        <v>932</v>
      </c>
      <c r="R25" s="405">
        <v>781</v>
      </c>
      <c r="S25" s="407">
        <f>SUM(O25:R25)</f>
        <v>50556</v>
      </c>
      <c r="T25" s="408">
        <f>S25/$S$9</f>
        <v>0.006531649612320575</v>
      </c>
      <c r="U25" s="409">
        <v>33508</v>
      </c>
      <c r="V25" s="405">
        <v>31599</v>
      </c>
      <c r="W25" s="406">
        <v>1421</v>
      </c>
      <c r="X25" s="405">
        <v>1391</v>
      </c>
      <c r="Y25" s="407">
        <f>SUM(U25:X25)</f>
        <v>67919</v>
      </c>
      <c r="Z25" s="411">
        <f>IF(ISERROR(S25/Y25-1),"         /0",IF(S25/Y25&gt;5,"  *  ",(S25/Y25-1)))</f>
        <v>-0.25564275092389466</v>
      </c>
    </row>
    <row r="26" spans="1:26" ht="21" customHeight="1">
      <c r="A26" s="402" t="s">
        <v>428</v>
      </c>
      <c r="B26" s="403" t="s">
        <v>429</v>
      </c>
      <c r="C26" s="404">
        <v>10022</v>
      </c>
      <c r="D26" s="405">
        <v>10237</v>
      </c>
      <c r="E26" s="406">
        <v>1510</v>
      </c>
      <c r="F26" s="405">
        <v>1353</v>
      </c>
      <c r="G26" s="407">
        <f t="shared" si="6"/>
        <v>23122</v>
      </c>
      <c r="H26" s="408">
        <f>G26/$G$9</f>
        <v>0.0064488130692077405</v>
      </c>
      <c r="I26" s="409">
        <v>7177</v>
      </c>
      <c r="J26" s="405">
        <v>7574</v>
      </c>
      <c r="K26" s="406">
        <v>2409</v>
      </c>
      <c r="L26" s="405">
        <v>2082</v>
      </c>
      <c r="M26" s="407">
        <f>SUM(I26:L26)</f>
        <v>19242</v>
      </c>
      <c r="N26" s="410">
        <f>IF(ISERROR(G26/M26-1),"         /0",(G26/M26-1))</f>
        <v>0.20164224093129612</v>
      </c>
      <c r="O26" s="404">
        <v>23615</v>
      </c>
      <c r="P26" s="405">
        <v>23620</v>
      </c>
      <c r="Q26" s="406">
        <v>4514</v>
      </c>
      <c r="R26" s="405">
        <v>3834</v>
      </c>
      <c r="S26" s="407">
        <f>SUM(O26:R26)</f>
        <v>55583</v>
      </c>
      <c r="T26" s="408">
        <f>S26/$S$9</f>
        <v>0.007181119558541312</v>
      </c>
      <c r="U26" s="409">
        <v>16758</v>
      </c>
      <c r="V26" s="405">
        <v>17199</v>
      </c>
      <c r="W26" s="406">
        <v>6278</v>
      </c>
      <c r="X26" s="405">
        <v>5730</v>
      </c>
      <c r="Y26" s="407">
        <f>SUM(U26:X26)</f>
        <v>45965</v>
      </c>
      <c r="Z26" s="411">
        <f>IF(ISERROR(S26/Y26-1),"         /0",IF(S26/Y26&gt;5,"  *  ",(S26/Y26-1)))</f>
        <v>0.2092461655607527</v>
      </c>
    </row>
    <row r="27" spans="1:26" ht="21" customHeight="1">
      <c r="A27" s="402" t="s">
        <v>430</v>
      </c>
      <c r="B27" s="403" t="s">
        <v>431</v>
      </c>
      <c r="C27" s="404">
        <v>11193</v>
      </c>
      <c r="D27" s="405">
        <v>11203</v>
      </c>
      <c r="E27" s="406">
        <v>273</v>
      </c>
      <c r="F27" s="405">
        <v>256</v>
      </c>
      <c r="G27" s="407">
        <f t="shared" si="6"/>
        <v>22925</v>
      </c>
      <c r="H27" s="408">
        <f>G27/$G$9</f>
        <v>0.006393869025671977</v>
      </c>
      <c r="I27" s="409">
        <v>11431</v>
      </c>
      <c r="J27" s="405">
        <v>11401</v>
      </c>
      <c r="K27" s="406">
        <v>366</v>
      </c>
      <c r="L27" s="405">
        <v>341</v>
      </c>
      <c r="M27" s="407">
        <f>SUM(I27:L27)</f>
        <v>23539</v>
      </c>
      <c r="N27" s="410">
        <f>IF(ISERROR(G27/M27-1),"         /0",(G27/M27-1))</f>
        <v>-0.02608437061897273</v>
      </c>
      <c r="O27" s="404">
        <v>22507</v>
      </c>
      <c r="P27" s="405">
        <v>21390</v>
      </c>
      <c r="Q27" s="406">
        <v>571</v>
      </c>
      <c r="R27" s="405">
        <v>544</v>
      </c>
      <c r="S27" s="407">
        <f>SUM(O27:R27)</f>
        <v>45012</v>
      </c>
      <c r="T27" s="408">
        <f>S27/$S$9</f>
        <v>0.005815385163972105</v>
      </c>
      <c r="U27" s="409">
        <v>23162</v>
      </c>
      <c r="V27" s="405">
        <v>21848</v>
      </c>
      <c r="W27" s="406">
        <v>697</v>
      </c>
      <c r="X27" s="405">
        <v>655</v>
      </c>
      <c r="Y27" s="407">
        <f>SUM(U27:X27)</f>
        <v>46362</v>
      </c>
      <c r="Z27" s="411">
        <f>IF(ISERROR(S27/Y27-1),"         /0",IF(S27/Y27&gt;5,"  *  ",(S27/Y27-1)))</f>
        <v>-0.02911867477675678</v>
      </c>
    </row>
    <row r="28" spans="1:26" ht="21" customHeight="1">
      <c r="A28" s="402" t="s">
        <v>432</v>
      </c>
      <c r="B28" s="403" t="s">
        <v>433</v>
      </c>
      <c r="C28" s="404">
        <v>10757</v>
      </c>
      <c r="D28" s="405">
        <v>10920</v>
      </c>
      <c r="E28" s="406">
        <v>171</v>
      </c>
      <c r="F28" s="405">
        <v>8</v>
      </c>
      <c r="G28" s="407">
        <f t="shared" si="6"/>
        <v>21856</v>
      </c>
      <c r="H28" s="408">
        <f t="shared" si="8"/>
        <v>0.0060957208909525286</v>
      </c>
      <c r="I28" s="409">
        <v>11252</v>
      </c>
      <c r="J28" s="405">
        <v>11491</v>
      </c>
      <c r="K28" s="406">
        <v>198</v>
      </c>
      <c r="L28" s="405">
        <v>20</v>
      </c>
      <c r="M28" s="407">
        <f t="shared" si="9"/>
        <v>22961</v>
      </c>
      <c r="N28" s="410">
        <f t="shared" si="10"/>
        <v>-0.04812508166020646</v>
      </c>
      <c r="O28" s="404">
        <v>23274</v>
      </c>
      <c r="P28" s="405">
        <v>20888</v>
      </c>
      <c r="Q28" s="406">
        <v>369</v>
      </c>
      <c r="R28" s="405">
        <v>147</v>
      </c>
      <c r="S28" s="407">
        <f t="shared" si="11"/>
        <v>44678</v>
      </c>
      <c r="T28" s="408">
        <f t="shared" si="12"/>
        <v>0.005772233590063665</v>
      </c>
      <c r="U28" s="409">
        <v>24731</v>
      </c>
      <c r="V28" s="405">
        <v>23385</v>
      </c>
      <c r="W28" s="406">
        <v>273</v>
      </c>
      <c r="X28" s="405">
        <v>84</v>
      </c>
      <c r="Y28" s="407">
        <f t="shared" si="13"/>
        <v>48473</v>
      </c>
      <c r="Z28" s="411">
        <f t="shared" si="14"/>
        <v>-0.07829100736492478</v>
      </c>
    </row>
    <row r="29" spans="1:26" ht="21" customHeight="1">
      <c r="A29" s="402" t="s">
        <v>434</v>
      </c>
      <c r="B29" s="403" t="s">
        <v>435</v>
      </c>
      <c r="C29" s="404">
        <v>8639</v>
      </c>
      <c r="D29" s="405">
        <v>8290</v>
      </c>
      <c r="E29" s="406">
        <v>70</v>
      </c>
      <c r="F29" s="405">
        <v>20</v>
      </c>
      <c r="G29" s="407">
        <f t="shared" si="6"/>
        <v>17019</v>
      </c>
      <c r="H29" s="408">
        <f t="shared" si="8"/>
        <v>0.004746663334696243</v>
      </c>
      <c r="I29" s="409">
        <v>10176</v>
      </c>
      <c r="J29" s="405">
        <v>9470</v>
      </c>
      <c r="K29" s="406">
        <v>2</v>
      </c>
      <c r="L29" s="405">
        <v>1</v>
      </c>
      <c r="M29" s="407">
        <f t="shared" si="9"/>
        <v>19649</v>
      </c>
      <c r="N29" s="410">
        <f t="shared" si="10"/>
        <v>-0.13384905084228205</v>
      </c>
      <c r="O29" s="404">
        <v>16772</v>
      </c>
      <c r="P29" s="405">
        <v>15275</v>
      </c>
      <c r="Q29" s="406">
        <v>161</v>
      </c>
      <c r="R29" s="405">
        <v>47</v>
      </c>
      <c r="S29" s="407">
        <f t="shared" si="11"/>
        <v>32255</v>
      </c>
      <c r="T29" s="408">
        <f t="shared" si="12"/>
        <v>0.004167227594062033</v>
      </c>
      <c r="U29" s="409">
        <v>19952</v>
      </c>
      <c r="V29" s="405">
        <v>18247</v>
      </c>
      <c r="W29" s="406">
        <v>8</v>
      </c>
      <c r="X29" s="405">
        <v>7</v>
      </c>
      <c r="Y29" s="407">
        <f t="shared" si="13"/>
        <v>38214</v>
      </c>
      <c r="Z29" s="411">
        <f t="shared" si="14"/>
        <v>-0.1559376144868373</v>
      </c>
    </row>
    <row r="30" spans="1:26" ht="21" customHeight="1">
      <c r="A30" s="402" t="s">
        <v>436</v>
      </c>
      <c r="B30" s="403" t="s">
        <v>437</v>
      </c>
      <c r="C30" s="404">
        <v>7729</v>
      </c>
      <c r="D30" s="405">
        <v>7599</v>
      </c>
      <c r="E30" s="406">
        <v>18</v>
      </c>
      <c r="F30" s="405">
        <v>18</v>
      </c>
      <c r="G30" s="407">
        <f t="shared" si="6"/>
        <v>15364</v>
      </c>
      <c r="H30" s="408">
        <f t="shared" si="8"/>
        <v>0.004285077588240971</v>
      </c>
      <c r="I30" s="409">
        <v>8527</v>
      </c>
      <c r="J30" s="405">
        <v>8582</v>
      </c>
      <c r="K30" s="406">
        <v>3</v>
      </c>
      <c r="L30" s="405">
        <v>6</v>
      </c>
      <c r="M30" s="407">
        <f t="shared" si="9"/>
        <v>17118</v>
      </c>
      <c r="N30" s="410">
        <f t="shared" si="10"/>
        <v>-0.10246524126650314</v>
      </c>
      <c r="O30" s="404">
        <v>16630</v>
      </c>
      <c r="P30" s="405">
        <v>15997</v>
      </c>
      <c r="Q30" s="406">
        <v>21</v>
      </c>
      <c r="R30" s="405">
        <v>24</v>
      </c>
      <c r="S30" s="407">
        <f t="shared" si="11"/>
        <v>32672</v>
      </c>
      <c r="T30" s="408">
        <f t="shared" si="12"/>
        <v>0.004221102463283049</v>
      </c>
      <c r="U30" s="409">
        <v>16414</v>
      </c>
      <c r="V30" s="405">
        <v>15946</v>
      </c>
      <c r="W30" s="406">
        <v>59</v>
      </c>
      <c r="X30" s="405">
        <v>68</v>
      </c>
      <c r="Y30" s="407">
        <f t="shared" si="13"/>
        <v>32487</v>
      </c>
      <c r="Z30" s="411">
        <f t="shared" si="14"/>
        <v>0.005694585526518248</v>
      </c>
    </row>
    <row r="31" spans="1:26" ht="21" customHeight="1">
      <c r="A31" s="402" t="s">
        <v>438</v>
      </c>
      <c r="B31" s="403" t="s">
        <v>439</v>
      </c>
      <c r="C31" s="404">
        <v>6523</v>
      </c>
      <c r="D31" s="405">
        <v>6356</v>
      </c>
      <c r="E31" s="406">
        <v>49</v>
      </c>
      <c r="F31" s="405">
        <v>15</v>
      </c>
      <c r="G31" s="407">
        <f t="shared" si="6"/>
        <v>12943</v>
      </c>
      <c r="H31" s="408">
        <f t="shared" si="8"/>
        <v>0.0036098515506770945</v>
      </c>
      <c r="I31" s="409">
        <v>6839</v>
      </c>
      <c r="J31" s="405">
        <v>6612</v>
      </c>
      <c r="K31" s="406">
        <v>26</v>
      </c>
      <c r="L31" s="405">
        <v>29</v>
      </c>
      <c r="M31" s="407">
        <f t="shared" si="9"/>
        <v>13506</v>
      </c>
      <c r="N31" s="410">
        <f t="shared" si="10"/>
        <v>-0.041685176958388914</v>
      </c>
      <c r="O31" s="404">
        <v>12892</v>
      </c>
      <c r="P31" s="405">
        <v>11883</v>
      </c>
      <c r="Q31" s="406">
        <v>67</v>
      </c>
      <c r="R31" s="405">
        <v>36</v>
      </c>
      <c r="S31" s="407">
        <f t="shared" si="11"/>
        <v>24878</v>
      </c>
      <c r="T31" s="408">
        <f t="shared" si="12"/>
        <v>0.003214146274533414</v>
      </c>
      <c r="U31" s="409">
        <v>12343</v>
      </c>
      <c r="V31" s="405">
        <v>11608</v>
      </c>
      <c r="W31" s="406">
        <v>49</v>
      </c>
      <c r="X31" s="405">
        <v>52</v>
      </c>
      <c r="Y31" s="407">
        <f t="shared" si="13"/>
        <v>24052</v>
      </c>
      <c r="Z31" s="411">
        <f t="shared" si="14"/>
        <v>0.03434225844004657</v>
      </c>
    </row>
    <row r="32" spans="1:26" ht="21" customHeight="1">
      <c r="A32" s="402" t="s">
        <v>440</v>
      </c>
      <c r="B32" s="403" t="s">
        <v>441</v>
      </c>
      <c r="C32" s="404">
        <v>3268</v>
      </c>
      <c r="D32" s="405">
        <v>3044</v>
      </c>
      <c r="E32" s="406">
        <v>3150</v>
      </c>
      <c r="F32" s="405">
        <v>3221</v>
      </c>
      <c r="G32" s="407">
        <f t="shared" si="6"/>
        <v>12683</v>
      </c>
      <c r="H32" s="408">
        <f t="shared" si="8"/>
        <v>0.0035373365693608587</v>
      </c>
      <c r="I32" s="409">
        <v>3831</v>
      </c>
      <c r="J32" s="405">
        <v>3434</v>
      </c>
      <c r="K32" s="406">
        <v>2819</v>
      </c>
      <c r="L32" s="405">
        <v>2821</v>
      </c>
      <c r="M32" s="407">
        <f t="shared" si="9"/>
        <v>12905</v>
      </c>
      <c r="N32" s="410">
        <f t="shared" si="10"/>
        <v>-0.017202634637737302</v>
      </c>
      <c r="O32" s="404">
        <v>7078</v>
      </c>
      <c r="P32" s="405">
        <v>6185</v>
      </c>
      <c r="Q32" s="406">
        <v>6734</v>
      </c>
      <c r="R32" s="405">
        <v>6367</v>
      </c>
      <c r="S32" s="407">
        <f t="shared" si="11"/>
        <v>26364</v>
      </c>
      <c r="T32" s="408">
        <f t="shared" si="12"/>
        <v>0.00340613201952725</v>
      </c>
      <c r="U32" s="409">
        <v>8205</v>
      </c>
      <c r="V32" s="405">
        <v>6946</v>
      </c>
      <c r="W32" s="406">
        <v>6196</v>
      </c>
      <c r="X32" s="405">
        <v>6186</v>
      </c>
      <c r="Y32" s="407">
        <f t="shared" si="13"/>
        <v>27533</v>
      </c>
      <c r="Z32" s="411">
        <f t="shared" si="14"/>
        <v>-0.04245814113972324</v>
      </c>
    </row>
    <row r="33" spans="1:26" ht="21" customHeight="1">
      <c r="A33" s="402" t="s">
        <v>442</v>
      </c>
      <c r="B33" s="403" t="s">
        <v>443</v>
      </c>
      <c r="C33" s="404">
        <v>5527</v>
      </c>
      <c r="D33" s="405">
        <v>5245</v>
      </c>
      <c r="E33" s="406">
        <v>8</v>
      </c>
      <c r="F33" s="405">
        <v>17</v>
      </c>
      <c r="G33" s="407">
        <f t="shared" si="6"/>
        <v>10797</v>
      </c>
      <c r="H33" s="408">
        <f t="shared" si="8"/>
        <v>0.0030113240510438533</v>
      </c>
      <c r="I33" s="409">
        <v>5414</v>
      </c>
      <c r="J33" s="405">
        <v>5186</v>
      </c>
      <c r="K33" s="406">
        <v>12</v>
      </c>
      <c r="L33" s="405">
        <v>13</v>
      </c>
      <c r="M33" s="407">
        <f t="shared" si="9"/>
        <v>10625</v>
      </c>
      <c r="N33" s="410">
        <f t="shared" si="10"/>
        <v>0.016188235294117614</v>
      </c>
      <c r="O33" s="404">
        <v>12867</v>
      </c>
      <c r="P33" s="405">
        <v>11409</v>
      </c>
      <c r="Q33" s="406">
        <v>21</v>
      </c>
      <c r="R33" s="405">
        <v>26</v>
      </c>
      <c r="S33" s="407">
        <f t="shared" si="11"/>
        <v>24323</v>
      </c>
      <c r="T33" s="408">
        <f t="shared" si="12"/>
        <v>0.0031424423119011265</v>
      </c>
      <c r="U33" s="409">
        <v>12162</v>
      </c>
      <c r="V33" s="405">
        <v>10521</v>
      </c>
      <c r="W33" s="406">
        <v>33</v>
      </c>
      <c r="X33" s="405">
        <v>29</v>
      </c>
      <c r="Y33" s="407">
        <f t="shared" si="13"/>
        <v>22745</v>
      </c>
      <c r="Z33" s="411">
        <f t="shared" si="14"/>
        <v>0.06937788524950528</v>
      </c>
    </row>
    <row r="34" spans="1:26" ht="21" customHeight="1">
      <c r="A34" s="402" t="s">
        <v>444</v>
      </c>
      <c r="B34" s="403" t="s">
        <v>445</v>
      </c>
      <c r="C34" s="404">
        <v>5189</v>
      </c>
      <c r="D34" s="405">
        <v>5083</v>
      </c>
      <c r="E34" s="406">
        <v>164</v>
      </c>
      <c r="F34" s="405">
        <v>173</v>
      </c>
      <c r="G34" s="407">
        <f t="shared" si="6"/>
        <v>10609</v>
      </c>
      <c r="H34" s="408">
        <f>G34/$G$9</f>
        <v>0.0029588901414767284</v>
      </c>
      <c r="I34" s="409">
        <v>5193</v>
      </c>
      <c r="J34" s="405">
        <v>5321</v>
      </c>
      <c r="K34" s="406">
        <v>227</v>
      </c>
      <c r="L34" s="405">
        <v>194</v>
      </c>
      <c r="M34" s="407">
        <f>SUM(I34:L34)</f>
        <v>10935</v>
      </c>
      <c r="N34" s="410">
        <f>IF(ISERROR(G34/M34-1),"         /0",(G34/M34-1))</f>
        <v>-0.029812528577960684</v>
      </c>
      <c r="O34" s="404">
        <v>11280</v>
      </c>
      <c r="P34" s="405">
        <v>9441</v>
      </c>
      <c r="Q34" s="406">
        <v>311</v>
      </c>
      <c r="R34" s="405">
        <v>424</v>
      </c>
      <c r="S34" s="407">
        <f>SUM(O34:R34)</f>
        <v>21456</v>
      </c>
      <c r="T34" s="408">
        <f>S34/$S$9</f>
        <v>0.002772036436465509</v>
      </c>
      <c r="U34" s="409">
        <v>10429</v>
      </c>
      <c r="V34" s="405">
        <v>9579</v>
      </c>
      <c r="W34" s="406">
        <v>419</v>
      </c>
      <c r="X34" s="405">
        <v>481</v>
      </c>
      <c r="Y34" s="407">
        <f>SUM(U34:X34)</f>
        <v>20908</v>
      </c>
      <c r="Z34" s="411">
        <f>IF(ISERROR(S34/Y34-1),"         /0",IF(S34/Y34&gt;5,"  *  ",(S34/Y34-1)))</f>
        <v>0.026210063133728756</v>
      </c>
    </row>
    <row r="35" spans="1:26" ht="21" customHeight="1">
      <c r="A35" s="402" t="s">
        <v>446</v>
      </c>
      <c r="B35" s="403" t="s">
        <v>447</v>
      </c>
      <c r="C35" s="404">
        <v>4973</v>
      </c>
      <c r="D35" s="405">
        <v>4857</v>
      </c>
      <c r="E35" s="406">
        <v>3</v>
      </c>
      <c r="F35" s="405">
        <v>3</v>
      </c>
      <c r="G35" s="407">
        <f t="shared" si="6"/>
        <v>9836</v>
      </c>
      <c r="H35" s="408">
        <f>G35/$G$9</f>
        <v>0.0027432975239480724</v>
      </c>
      <c r="I35" s="409">
        <v>6090</v>
      </c>
      <c r="J35" s="405">
        <v>6123</v>
      </c>
      <c r="K35" s="406">
        <v>110</v>
      </c>
      <c r="L35" s="405">
        <v>120</v>
      </c>
      <c r="M35" s="407">
        <f>SUM(I35:L35)</f>
        <v>12443</v>
      </c>
      <c r="N35" s="410">
        <f>IF(ISERROR(G35/M35-1),"         /0",(G35/M35-1))</f>
        <v>-0.20951539017921728</v>
      </c>
      <c r="O35" s="404">
        <v>10417</v>
      </c>
      <c r="P35" s="405">
        <v>9383</v>
      </c>
      <c r="Q35" s="406">
        <v>21</v>
      </c>
      <c r="R35" s="405">
        <v>23</v>
      </c>
      <c r="S35" s="407">
        <f>SUM(O35:R35)</f>
        <v>19844</v>
      </c>
      <c r="T35" s="408">
        <f>S35/$S$9</f>
        <v>0.0025637719540092074</v>
      </c>
      <c r="U35" s="409">
        <v>13919</v>
      </c>
      <c r="V35" s="405">
        <v>12582</v>
      </c>
      <c r="W35" s="406">
        <v>188</v>
      </c>
      <c r="X35" s="405">
        <v>195</v>
      </c>
      <c r="Y35" s="407">
        <f>SUM(U35:X35)</f>
        <v>26884</v>
      </c>
      <c r="Z35" s="411">
        <f>IF(ISERROR(S35/Y35-1),"         /0",IF(S35/Y35&gt;5,"  *  ",(S35/Y35-1)))</f>
        <v>-0.2618657937806874</v>
      </c>
    </row>
    <row r="36" spans="1:26" ht="21" customHeight="1">
      <c r="A36" s="402" t="s">
        <v>448</v>
      </c>
      <c r="B36" s="403" t="s">
        <v>449</v>
      </c>
      <c r="C36" s="404">
        <v>4271</v>
      </c>
      <c r="D36" s="405">
        <v>4117</v>
      </c>
      <c r="E36" s="406">
        <v>13</v>
      </c>
      <c r="F36" s="405">
        <v>13</v>
      </c>
      <c r="G36" s="407">
        <f t="shared" si="6"/>
        <v>8414</v>
      </c>
      <c r="H36" s="408">
        <f>G36/$G$9</f>
        <v>0.0023466963569031196</v>
      </c>
      <c r="I36" s="409">
        <v>4423</v>
      </c>
      <c r="J36" s="405">
        <v>4239</v>
      </c>
      <c r="K36" s="406">
        <v>42</v>
      </c>
      <c r="L36" s="405">
        <v>43</v>
      </c>
      <c r="M36" s="407">
        <f>SUM(I36:L36)</f>
        <v>8747</v>
      </c>
      <c r="N36" s="410">
        <f>IF(ISERROR(G36/M36-1),"         /0",(G36/M36-1))</f>
        <v>-0.038070195495598536</v>
      </c>
      <c r="O36" s="404">
        <v>9641</v>
      </c>
      <c r="P36" s="405">
        <v>8528</v>
      </c>
      <c r="Q36" s="406">
        <v>33</v>
      </c>
      <c r="R36" s="405">
        <v>34</v>
      </c>
      <c r="S36" s="407">
        <f>SUM(O36:R36)</f>
        <v>18236</v>
      </c>
      <c r="T36" s="408">
        <f>S36/$S$9</f>
        <v>0.002356024256869175</v>
      </c>
      <c r="U36" s="409">
        <v>9797</v>
      </c>
      <c r="V36" s="405">
        <v>8731</v>
      </c>
      <c r="W36" s="406">
        <v>70</v>
      </c>
      <c r="X36" s="405">
        <v>71</v>
      </c>
      <c r="Y36" s="407">
        <f>SUM(U36:X36)</f>
        <v>18669</v>
      </c>
      <c r="Z36" s="411">
        <f>IF(ISERROR(S36/Y36-1),"         /0",IF(S36/Y36&gt;5,"  *  ",(S36/Y36-1)))</f>
        <v>-0.023193529380256095</v>
      </c>
    </row>
    <row r="37" spans="1:26" ht="21" customHeight="1">
      <c r="A37" s="402" t="s">
        <v>450</v>
      </c>
      <c r="B37" s="403" t="s">
        <v>451</v>
      </c>
      <c r="C37" s="404">
        <v>3946</v>
      </c>
      <c r="D37" s="405">
        <v>4041</v>
      </c>
      <c r="E37" s="406">
        <v>164</v>
      </c>
      <c r="F37" s="405">
        <v>214</v>
      </c>
      <c r="G37" s="407">
        <f t="shared" si="6"/>
        <v>8365</v>
      </c>
      <c r="H37" s="408">
        <f>G37/$G$9</f>
        <v>0.002333030071962752</v>
      </c>
      <c r="I37" s="409">
        <v>4430</v>
      </c>
      <c r="J37" s="405">
        <v>4523</v>
      </c>
      <c r="K37" s="406">
        <v>138</v>
      </c>
      <c r="L37" s="405">
        <v>181</v>
      </c>
      <c r="M37" s="407">
        <f>SUM(I37:L37)</f>
        <v>9272</v>
      </c>
      <c r="N37" s="410">
        <f>IF(ISERROR(G37/M37-1),"         /0",(G37/M37-1))</f>
        <v>-0.09782139775668675</v>
      </c>
      <c r="O37" s="404">
        <v>7880</v>
      </c>
      <c r="P37" s="405">
        <v>8064</v>
      </c>
      <c r="Q37" s="406">
        <v>339</v>
      </c>
      <c r="R37" s="405">
        <v>395</v>
      </c>
      <c r="S37" s="407">
        <f>SUM(O37:R37)</f>
        <v>16678</v>
      </c>
      <c r="T37" s="408">
        <f>S37/$S$9</f>
        <v>0.002154736376182502</v>
      </c>
      <c r="U37" s="409">
        <v>8665</v>
      </c>
      <c r="V37" s="405">
        <v>8732</v>
      </c>
      <c r="W37" s="406">
        <v>285</v>
      </c>
      <c r="X37" s="405">
        <v>304</v>
      </c>
      <c r="Y37" s="407">
        <f>SUM(U37:X37)</f>
        <v>17986</v>
      </c>
      <c r="Z37" s="411">
        <f>IF(ISERROR(S37/Y37-1),"         /0",IF(S37/Y37&gt;5,"  *  ",(S37/Y37-1)))</f>
        <v>-0.0727232291782498</v>
      </c>
    </row>
    <row r="38" spans="1:26" ht="21" customHeight="1">
      <c r="A38" s="402" t="s">
        <v>452</v>
      </c>
      <c r="B38" s="403" t="s">
        <v>453</v>
      </c>
      <c r="C38" s="404">
        <v>3488</v>
      </c>
      <c r="D38" s="405">
        <v>3319</v>
      </c>
      <c r="E38" s="406">
        <v>60</v>
      </c>
      <c r="F38" s="405">
        <v>65</v>
      </c>
      <c r="G38" s="407">
        <f t="shared" si="6"/>
        <v>6932</v>
      </c>
      <c r="H38" s="408">
        <f>G38/$G$9</f>
        <v>0.0019333609634005734</v>
      </c>
      <c r="I38" s="409">
        <v>3118</v>
      </c>
      <c r="J38" s="405">
        <v>3156</v>
      </c>
      <c r="K38" s="406">
        <v>92</v>
      </c>
      <c r="L38" s="405">
        <v>94</v>
      </c>
      <c r="M38" s="407">
        <f>SUM(I38:L38)</f>
        <v>6460</v>
      </c>
      <c r="N38" s="410">
        <f>IF(ISERROR(G38/M38-1),"         /0",(G38/M38-1))</f>
        <v>0.0730650154798762</v>
      </c>
      <c r="O38" s="404">
        <v>6713</v>
      </c>
      <c r="P38" s="405">
        <v>6347</v>
      </c>
      <c r="Q38" s="406">
        <v>94</v>
      </c>
      <c r="R38" s="405">
        <v>158</v>
      </c>
      <c r="S38" s="407">
        <f>SUM(O38:R38)</f>
        <v>13312</v>
      </c>
      <c r="T38" s="408">
        <f>S38/$S$9</f>
        <v>0.001719861532542359</v>
      </c>
      <c r="U38" s="409">
        <v>6109</v>
      </c>
      <c r="V38" s="405">
        <v>6089</v>
      </c>
      <c r="W38" s="406">
        <v>92</v>
      </c>
      <c r="X38" s="405">
        <v>94</v>
      </c>
      <c r="Y38" s="407">
        <f>SUM(U38:X38)</f>
        <v>12384</v>
      </c>
      <c r="Z38" s="411">
        <f>IF(ISERROR(S38/Y38-1),"         /0",IF(S38/Y38&gt;5,"  *  ",(S38/Y38-1)))</f>
        <v>0.07493540051679592</v>
      </c>
    </row>
    <row r="39" spans="1:26" ht="21" customHeight="1">
      <c r="A39" s="402" t="s">
        <v>454</v>
      </c>
      <c r="B39" s="403" t="s">
        <v>455</v>
      </c>
      <c r="C39" s="404">
        <v>2737</v>
      </c>
      <c r="D39" s="405">
        <v>2728</v>
      </c>
      <c r="E39" s="406">
        <v>22</v>
      </c>
      <c r="F39" s="405">
        <v>15</v>
      </c>
      <c r="G39" s="407">
        <f t="shared" si="6"/>
        <v>5502</v>
      </c>
      <c r="H39" s="408">
        <f aca="true" t="shared" si="15" ref="H39:H51">G39/$G$9</f>
        <v>0.0015345285661612744</v>
      </c>
      <c r="I39" s="409">
        <v>2048</v>
      </c>
      <c r="J39" s="405">
        <v>1920</v>
      </c>
      <c r="K39" s="406">
        <v>15</v>
      </c>
      <c r="L39" s="405">
        <v>14</v>
      </c>
      <c r="M39" s="407">
        <f aca="true" t="shared" si="16" ref="M39:M51">SUM(I39:L39)</f>
        <v>3997</v>
      </c>
      <c r="N39" s="410">
        <f aca="true" t="shared" si="17" ref="N39:N51">IF(ISERROR(G39/M39-1),"         /0",(G39/M39-1))</f>
        <v>0.3765323992994747</v>
      </c>
      <c r="O39" s="404">
        <v>7131</v>
      </c>
      <c r="P39" s="405">
        <v>6048</v>
      </c>
      <c r="Q39" s="406">
        <v>32</v>
      </c>
      <c r="R39" s="405">
        <v>27</v>
      </c>
      <c r="S39" s="407">
        <f aca="true" t="shared" si="18" ref="S39:S51">SUM(O39:R39)</f>
        <v>13238</v>
      </c>
      <c r="T39" s="408">
        <f aca="true" t="shared" si="19" ref="T39:T51">S39/$S$9</f>
        <v>0.0017103010041913873</v>
      </c>
      <c r="U39" s="409">
        <v>4730</v>
      </c>
      <c r="V39" s="405">
        <v>3852</v>
      </c>
      <c r="W39" s="406">
        <v>34</v>
      </c>
      <c r="X39" s="405">
        <v>34</v>
      </c>
      <c r="Y39" s="407">
        <f aca="true" t="shared" si="20" ref="Y39:Y51">SUM(U39:X39)</f>
        <v>8650</v>
      </c>
      <c r="Z39" s="411">
        <f aca="true" t="shared" si="21" ref="Z39:Z51">IF(ISERROR(S39/Y39-1),"         /0",IF(S39/Y39&gt;5,"  *  ",(S39/Y39-1)))</f>
        <v>0.5304046242774567</v>
      </c>
    </row>
    <row r="40" spans="1:26" ht="21" customHeight="1">
      <c r="A40" s="402" t="s">
        <v>456</v>
      </c>
      <c r="B40" s="403" t="s">
        <v>457</v>
      </c>
      <c r="C40" s="404">
        <v>0</v>
      </c>
      <c r="D40" s="405">
        <v>0</v>
      </c>
      <c r="E40" s="406">
        <v>2419</v>
      </c>
      <c r="F40" s="405">
        <v>2376</v>
      </c>
      <c r="G40" s="407">
        <f t="shared" si="6"/>
        <v>4795</v>
      </c>
      <c r="H40" s="408">
        <f t="shared" si="15"/>
        <v>0.0013373435977359707</v>
      </c>
      <c r="I40" s="409"/>
      <c r="J40" s="405"/>
      <c r="K40" s="406">
        <v>1530</v>
      </c>
      <c r="L40" s="405">
        <v>1614</v>
      </c>
      <c r="M40" s="407">
        <f t="shared" si="16"/>
        <v>3144</v>
      </c>
      <c r="N40" s="410">
        <f t="shared" si="17"/>
        <v>0.5251272264631044</v>
      </c>
      <c r="O40" s="404"/>
      <c r="P40" s="405"/>
      <c r="Q40" s="406">
        <v>4560</v>
      </c>
      <c r="R40" s="405">
        <v>4695</v>
      </c>
      <c r="S40" s="407">
        <f t="shared" si="18"/>
        <v>9255</v>
      </c>
      <c r="T40" s="408">
        <f t="shared" si="19"/>
        <v>0.0011957120255167918</v>
      </c>
      <c r="U40" s="409"/>
      <c r="V40" s="405"/>
      <c r="W40" s="406">
        <v>2989</v>
      </c>
      <c r="X40" s="405">
        <v>3186</v>
      </c>
      <c r="Y40" s="407">
        <f t="shared" si="20"/>
        <v>6175</v>
      </c>
      <c r="Z40" s="411">
        <f t="shared" si="21"/>
        <v>0.4987854251012145</v>
      </c>
    </row>
    <row r="41" spans="1:26" ht="21" customHeight="1">
      <c r="A41" s="402" t="s">
        <v>458</v>
      </c>
      <c r="B41" s="403" t="s">
        <v>459</v>
      </c>
      <c r="C41" s="404">
        <v>2004</v>
      </c>
      <c r="D41" s="405">
        <v>1866</v>
      </c>
      <c r="E41" s="406">
        <v>283</v>
      </c>
      <c r="F41" s="405">
        <v>262</v>
      </c>
      <c r="G41" s="407">
        <f t="shared" si="6"/>
        <v>4415</v>
      </c>
      <c r="H41" s="408">
        <f t="shared" si="15"/>
        <v>0.0012313601635045486</v>
      </c>
      <c r="I41" s="409">
        <v>1900</v>
      </c>
      <c r="J41" s="405">
        <v>1875</v>
      </c>
      <c r="K41" s="406">
        <v>253</v>
      </c>
      <c r="L41" s="405">
        <v>257</v>
      </c>
      <c r="M41" s="407">
        <f t="shared" si="16"/>
        <v>4285</v>
      </c>
      <c r="N41" s="410">
        <f t="shared" si="17"/>
        <v>0.03033838973162184</v>
      </c>
      <c r="O41" s="404">
        <v>3923</v>
      </c>
      <c r="P41" s="405">
        <v>3696</v>
      </c>
      <c r="Q41" s="406">
        <v>506</v>
      </c>
      <c r="R41" s="405">
        <v>472</v>
      </c>
      <c r="S41" s="407">
        <f t="shared" si="18"/>
        <v>8597</v>
      </c>
      <c r="T41" s="408">
        <f t="shared" si="19"/>
        <v>0.0011107008409905845</v>
      </c>
      <c r="U41" s="409">
        <v>3940</v>
      </c>
      <c r="V41" s="405">
        <v>3929</v>
      </c>
      <c r="W41" s="406">
        <v>485</v>
      </c>
      <c r="X41" s="405">
        <v>480</v>
      </c>
      <c r="Y41" s="407">
        <f t="shared" si="20"/>
        <v>8834</v>
      </c>
      <c r="Z41" s="411">
        <f t="shared" si="21"/>
        <v>-0.026828163912157588</v>
      </c>
    </row>
    <row r="42" spans="1:26" ht="21" customHeight="1">
      <c r="A42" s="402" t="s">
        <v>460</v>
      </c>
      <c r="B42" s="403" t="s">
        <v>461</v>
      </c>
      <c r="C42" s="404">
        <v>1313</v>
      </c>
      <c r="D42" s="405">
        <v>1561</v>
      </c>
      <c r="E42" s="406">
        <v>551</v>
      </c>
      <c r="F42" s="405">
        <v>458</v>
      </c>
      <c r="G42" s="407">
        <f t="shared" si="6"/>
        <v>3883</v>
      </c>
      <c r="H42" s="408">
        <f t="shared" si="15"/>
        <v>0.0010829833555805577</v>
      </c>
      <c r="I42" s="409">
        <v>1143</v>
      </c>
      <c r="J42" s="405">
        <v>1493</v>
      </c>
      <c r="K42" s="406">
        <v>108</v>
      </c>
      <c r="L42" s="405">
        <v>128</v>
      </c>
      <c r="M42" s="407">
        <f t="shared" si="16"/>
        <v>2872</v>
      </c>
      <c r="N42" s="410">
        <f t="shared" si="17"/>
        <v>0.35201949860724224</v>
      </c>
      <c r="O42" s="404">
        <v>2762</v>
      </c>
      <c r="P42" s="405">
        <v>3344</v>
      </c>
      <c r="Q42" s="406">
        <v>794</v>
      </c>
      <c r="R42" s="405">
        <v>797</v>
      </c>
      <c r="S42" s="407">
        <f t="shared" si="18"/>
        <v>7697</v>
      </c>
      <c r="T42" s="408">
        <f t="shared" si="19"/>
        <v>0.0009944241448301184</v>
      </c>
      <c r="U42" s="409">
        <v>2531</v>
      </c>
      <c r="V42" s="405">
        <v>2989</v>
      </c>
      <c r="W42" s="406">
        <v>174</v>
      </c>
      <c r="X42" s="405">
        <v>208</v>
      </c>
      <c r="Y42" s="407">
        <f t="shared" si="20"/>
        <v>5902</v>
      </c>
      <c r="Z42" s="411">
        <f t="shared" si="21"/>
        <v>0.30413419179939005</v>
      </c>
    </row>
    <row r="43" spans="1:26" ht="21" customHeight="1">
      <c r="A43" s="402" t="s">
        <v>462</v>
      </c>
      <c r="B43" s="403" t="s">
        <v>463</v>
      </c>
      <c r="C43" s="404">
        <v>1596</v>
      </c>
      <c r="D43" s="405">
        <v>1575</v>
      </c>
      <c r="E43" s="406">
        <v>175</v>
      </c>
      <c r="F43" s="405">
        <v>195</v>
      </c>
      <c r="G43" s="407">
        <f t="shared" si="6"/>
        <v>3541</v>
      </c>
      <c r="H43" s="408">
        <f t="shared" si="15"/>
        <v>0.0009875982647722778</v>
      </c>
      <c r="I43" s="409">
        <v>1590</v>
      </c>
      <c r="J43" s="405">
        <v>1574</v>
      </c>
      <c r="K43" s="406">
        <v>220</v>
      </c>
      <c r="L43" s="405">
        <v>369</v>
      </c>
      <c r="M43" s="407">
        <f t="shared" si="16"/>
        <v>3753</v>
      </c>
      <c r="N43" s="410">
        <f t="shared" si="17"/>
        <v>-0.0564881428190781</v>
      </c>
      <c r="O43" s="404">
        <v>3305</v>
      </c>
      <c r="P43" s="405">
        <v>3400</v>
      </c>
      <c r="Q43" s="406">
        <v>344</v>
      </c>
      <c r="R43" s="405">
        <v>398</v>
      </c>
      <c r="S43" s="407">
        <f t="shared" si="18"/>
        <v>7447</v>
      </c>
      <c r="T43" s="408">
        <f t="shared" si="19"/>
        <v>0.0009621250625633223</v>
      </c>
      <c r="U43" s="409">
        <v>3226</v>
      </c>
      <c r="V43" s="405">
        <v>3311</v>
      </c>
      <c r="W43" s="406">
        <v>504</v>
      </c>
      <c r="X43" s="405">
        <v>793</v>
      </c>
      <c r="Y43" s="407">
        <f t="shared" si="20"/>
        <v>7834</v>
      </c>
      <c r="Z43" s="411">
        <f t="shared" si="21"/>
        <v>-0.04940005105948431</v>
      </c>
    </row>
    <row r="44" spans="1:26" ht="21" customHeight="1">
      <c r="A44" s="402" t="s">
        <v>464</v>
      </c>
      <c r="B44" s="403" t="s">
        <v>465</v>
      </c>
      <c r="C44" s="404">
        <v>918</v>
      </c>
      <c r="D44" s="405">
        <v>976</v>
      </c>
      <c r="E44" s="406">
        <v>717</v>
      </c>
      <c r="F44" s="405">
        <v>815</v>
      </c>
      <c r="G44" s="407">
        <f t="shared" si="6"/>
        <v>3426</v>
      </c>
      <c r="H44" s="408">
        <f t="shared" si="15"/>
        <v>0.0009555243307285581</v>
      </c>
      <c r="I44" s="409">
        <v>969</v>
      </c>
      <c r="J44" s="405">
        <v>988</v>
      </c>
      <c r="K44" s="406">
        <v>1444</v>
      </c>
      <c r="L44" s="405">
        <v>1505</v>
      </c>
      <c r="M44" s="407">
        <f t="shared" si="16"/>
        <v>4906</v>
      </c>
      <c r="N44" s="410">
        <f t="shared" si="17"/>
        <v>-0.3016714227476559</v>
      </c>
      <c r="O44" s="404">
        <v>2487</v>
      </c>
      <c r="P44" s="405">
        <v>2486</v>
      </c>
      <c r="Q44" s="406">
        <v>2029</v>
      </c>
      <c r="R44" s="405">
        <v>1979</v>
      </c>
      <c r="S44" s="407">
        <f t="shared" si="18"/>
        <v>8981</v>
      </c>
      <c r="T44" s="408">
        <f t="shared" si="19"/>
        <v>0.0011603122313523831</v>
      </c>
      <c r="U44" s="409">
        <v>2464</v>
      </c>
      <c r="V44" s="405">
        <v>2314</v>
      </c>
      <c r="W44" s="406">
        <v>3033</v>
      </c>
      <c r="X44" s="405">
        <v>2858</v>
      </c>
      <c r="Y44" s="407">
        <f t="shared" si="20"/>
        <v>10669</v>
      </c>
      <c r="Z44" s="411">
        <f t="shared" si="21"/>
        <v>-0.15821539038335364</v>
      </c>
    </row>
    <row r="45" spans="1:26" ht="21" customHeight="1">
      <c r="A45" s="402" t="s">
        <v>466</v>
      </c>
      <c r="B45" s="403" t="s">
        <v>467</v>
      </c>
      <c r="C45" s="404">
        <v>1325</v>
      </c>
      <c r="D45" s="405">
        <v>1272</v>
      </c>
      <c r="E45" s="406">
        <v>418</v>
      </c>
      <c r="F45" s="405">
        <v>317</v>
      </c>
      <c r="G45" s="407">
        <f t="shared" si="6"/>
        <v>3332</v>
      </c>
      <c r="H45" s="408">
        <f t="shared" si="15"/>
        <v>0.0009293073759449957</v>
      </c>
      <c r="I45" s="409">
        <v>492</v>
      </c>
      <c r="J45" s="405">
        <v>439</v>
      </c>
      <c r="K45" s="406">
        <v>1012</v>
      </c>
      <c r="L45" s="405">
        <v>947</v>
      </c>
      <c r="M45" s="407">
        <f t="shared" si="16"/>
        <v>2890</v>
      </c>
      <c r="N45" s="410">
        <f t="shared" si="17"/>
        <v>0.15294117647058814</v>
      </c>
      <c r="O45" s="404">
        <v>3241</v>
      </c>
      <c r="P45" s="405">
        <v>2925</v>
      </c>
      <c r="Q45" s="406">
        <v>1732</v>
      </c>
      <c r="R45" s="405">
        <v>1249</v>
      </c>
      <c r="S45" s="407">
        <f t="shared" si="18"/>
        <v>9147</v>
      </c>
      <c r="T45" s="408">
        <f t="shared" si="19"/>
        <v>0.001181758821977536</v>
      </c>
      <c r="U45" s="409">
        <v>1181</v>
      </c>
      <c r="V45" s="405">
        <v>1009</v>
      </c>
      <c r="W45" s="406">
        <v>3153</v>
      </c>
      <c r="X45" s="405">
        <v>2363</v>
      </c>
      <c r="Y45" s="407">
        <f t="shared" si="20"/>
        <v>7706</v>
      </c>
      <c r="Z45" s="411">
        <f t="shared" si="21"/>
        <v>0.18699714508175447</v>
      </c>
    </row>
    <row r="46" spans="1:26" ht="21" customHeight="1">
      <c r="A46" s="402" t="s">
        <v>468</v>
      </c>
      <c r="B46" s="403" t="s">
        <v>468</v>
      </c>
      <c r="C46" s="404">
        <v>710</v>
      </c>
      <c r="D46" s="405">
        <v>904</v>
      </c>
      <c r="E46" s="406">
        <v>936</v>
      </c>
      <c r="F46" s="405">
        <v>727</v>
      </c>
      <c r="G46" s="407">
        <f t="shared" si="6"/>
        <v>3277</v>
      </c>
      <c r="H46" s="408">
        <f t="shared" si="15"/>
        <v>0.0009139676683588688</v>
      </c>
      <c r="I46" s="409">
        <v>696</v>
      </c>
      <c r="J46" s="405">
        <v>856</v>
      </c>
      <c r="K46" s="406">
        <v>990</v>
      </c>
      <c r="L46" s="405">
        <v>737</v>
      </c>
      <c r="M46" s="407">
        <f t="shared" si="16"/>
        <v>3279</v>
      </c>
      <c r="N46" s="410">
        <f t="shared" si="17"/>
        <v>-0.0006099420555046864</v>
      </c>
      <c r="O46" s="404">
        <v>1545</v>
      </c>
      <c r="P46" s="405">
        <v>2026</v>
      </c>
      <c r="Q46" s="406">
        <v>1465</v>
      </c>
      <c r="R46" s="405">
        <v>1359</v>
      </c>
      <c r="S46" s="407">
        <f t="shared" si="18"/>
        <v>6395</v>
      </c>
      <c r="T46" s="408">
        <f t="shared" si="19"/>
        <v>0.0008262105243846444</v>
      </c>
      <c r="U46" s="409">
        <v>1517</v>
      </c>
      <c r="V46" s="405">
        <v>1888</v>
      </c>
      <c r="W46" s="406">
        <v>1689</v>
      </c>
      <c r="X46" s="405">
        <v>1570</v>
      </c>
      <c r="Y46" s="407">
        <f t="shared" si="20"/>
        <v>6664</v>
      </c>
      <c r="Z46" s="411">
        <f t="shared" si="21"/>
        <v>-0.040366146458583385</v>
      </c>
    </row>
    <row r="47" spans="1:26" ht="21" customHeight="1">
      <c r="A47" s="402" t="s">
        <v>469</v>
      </c>
      <c r="B47" s="403" t="s">
        <v>469</v>
      </c>
      <c r="C47" s="404">
        <v>0</v>
      </c>
      <c r="D47" s="405">
        <v>0</v>
      </c>
      <c r="E47" s="406">
        <v>1500</v>
      </c>
      <c r="F47" s="405">
        <v>1522</v>
      </c>
      <c r="G47" s="407">
        <f t="shared" si="6"/>
        <v>3022</v>
      </c>
      <c r="H47" s="408">
        <f t="shared" si="15"/>
        <v>0.0008428472059140988</v>
      </c>
      <c r="I47" s="409"/>
      <c r="J47" s="405"/>
      <c r="K47" s="406"/>
      <c r="L47" s="405"/>
      <c r="M47" s="407">
        <f t="shared" si="16"/>
        <v>0</v>
      </c>
      <c r="N47" s="410" t="str">
        <f t="shared" si="17"/>
        <v>         /0</v>
      </c>
      <c r="O47" s="404"/>
      <c r="P47" s="405"/>
      <c r="Q47" s="406">
        <v>1518</v>
      </c>
      <c r="R47" s="405">
        <v>1531</v>
      </c>
      <c r="S47" s="407">
        <f t="shared" si="18"/>
        <v>3049</v>
      </c>
      <c r="T47" s="408">
        <f t="shared" si="19"/>
        <v>0.0003939196073258453</v>
      </c>
      <c r="U47" s="409"/>
      <c r="V47" s="405"/>
      <c r="W47" s="406"/>
      <c r="X47" s="405"/>
      <c r="Y47" s="407">
        <f t="shared" si="20"/>
        <v>0</v>
      </c>
      <c r="Z47" s="411" t="str">
        <f t="shared" si="21"/>
        <v>         /0</v>
      </c>
    </row>
    <row r="48" spans="1:26" ht="21" customHeight="1">
      <c r="A48" s="402" t="s">
        <v>470</v>
      </c>
      <c r="B48" s="403" t="s">
        <v>471</v>
      </c>
      <c r="C48" s="404">
        <v>1489</v>
      </c>
      <c r="D48" s="405">
        <v>1471</v>
      </c>
      <c r="E48" s="406">
        <v>28</v>
      </c>
      <c r="F48" s="405">
        <v>28</v>
      </c>
      <c r="G48" s="407">
        <f t="shared" si="6"/>
        <v>3016</v>
      </c>
      <c r="H48" s="408">
        <f t="shared" si="15"/>
        <v>0.0008411737832683395</v>
      </c>
      <c r="I48" s="409">
        <v>1591</v>
      </c>
      <c r="J48" s="405">
        <v>1632</v>
      </c>
      <c r="K48" s="406">
        <v>29</v>
      </c>
      <c r="L48" s="405">
        <v>24</v>
      </c>
      <c r="M48" s="407">
        <f t="shared" si="16"/>
        <v>3276</v>
      </c>
      <c r="N48" s="410">
        <f t="shared" si="17"/>
        <v>-0.07936507936507942</v>
      </c>
      <c r="O48" s="404">
        <v>2811</v>
      </c>
      <c r="P48" s="405">
        <v>2572</v>
      </c>
      <c r="Q48" s="406">
        <v>44</v>
      </c>
      <c r="R48" s="405">
        <v>34</v>
      </c>
      <c r="S48" s="407">
        <f t="shared" si="18"/>
        <v>5461</v>
      </c>
      <c r="T48" s="408">
        <f t="shared" si="19"/>
        <v>0.0007055411530358941</v>
      </c>
      <c r="U48" s="409">
        <v>2837</v>
      </c>
      <c r="V48" s="405">
        <v>2601</v>
      </c>
      <c r="W48" s="406">
        <v>51</v>
      </c>
      <c r="X48" s="405">
        <v>44</v>
      </c>
      <c r="Y48" s="407">
        <f t="shared" si="20"/>
        <v>5533</v>
      </c>
      <c r="Z48" s="411">
        <f t="shared" si="21"/>
        <v>-0.01301283209831916</v>
      </c>
    </row>
    <row r="49" spans="1:26" ht="21" customHeight="1">
      <c r="A49" s="402" t="s">
        <v>472</v>
      </c>
      <c r="B49" s="403" t="s">
        <v>473</v>
      </c>
      <c r="C49" s="404">
        <v>1023</v>
      </c>
      <c r="D49" s="405">
        <v>1134</v>
      </c>
      <c r="E49" s="406">
        <v>329</v>
      </c>
      <c r="F49" s="405">
        <v>312</v>
      </c>
      <c r="G49" s="407">
        <f t="shared" si="6"/>
        <v>2798</v>
      </c>
      <c r="H49" s="408">
        <f t="shared" si="15"/>
        <v>0.0007803727604724183</v>
      </c>
      <c r="I49" s="409">
        <v>928</v>
      </c>
      <c r="J49" s="405">
        <v>1122</v>
      </c>
      <c r="K49" s="406">
        <v>569</v>
      </c>
      <c r="L49" s="405">
        <v>526</v>
      </c>
      <c r="M49" s="407">
        <f t="shared" si="16"/>
        <v>3145</v>
      </c>
      <c r="N49" s="410">
        <f t="shared" si="17"/>
        <v>-0.1103338632750398</v>
      </c>
      <c r="O49" s="404">
        <v>2315</v>
      </c>
      <c r="P49" s="405">
        <v>2214</v>
      </c>
      <c r="Q49" s="406">
        <v>853</v>
      </c>
      <c r="R49" s="405">
        <v>583</v>
      </c>
      <c r="S49" s="407">
        <f t="shared" si="18"/>
        <v>5965</v>
      </c>
      <c r="T49" s="408">
        <f t="shared" si="19"/>
        <v>0.000770656102885755</v>
      </c>
      <c r="U49" s="409">
        <v>2156</v>
      </c>
      <c r="V49" s="405">
        <v>2060</v>
      </c>
      <c r="W49" s="406">
        <v>1192</v>
      </c>
      <c r="X49" s="405">
        <v>1021</v>
      </c>
      <c r="Y49" s="407">
        <f t="shared" si="20"/>
        <v>6429</v>
      </c>
      <c r="Z49" s="411">
        <f t="shared" si="21"/>
        <v>-0.07217296624669467</v>
      </c>
    </row>
    <row r="50" spans="1:26" ht="21" customHeight="1">
      <c r="A50" s="402" t="s">
        <v>474</v>
      </c>
      <c r="B50" s="403" t="s">
        <v>474</v>
      </c>
      <c r="C50" s="404">
        <v>1075</v>
      </c>
      <c r="D50" s="405">
        <v>1111</v>
      </c>
      <c r="E50" s="406">
        <v>76</v>
      </c>
      <c r="F50" s="405">
        <v>82</v>
      </c>
      <c r="G50" s="407">
        <f t="shared" si="6"/>
        <v>2344</v>
      </c>
      <c r="H50" s="408">
        <f t="shared" si="15"/>
        <v>0.0006537504469432983</v>
      </c>
      <c r="I50" s="409">
        <v>830</v>
      </c>
      <c r="J50" s="405">
        <v>874</v>
      </c>
      <c r="K50" s="406">
        <v>47</v>
      </c>
      <c r="L50" s="405">
        <v>52</v>
      </c>
      <c r="M50" s="407">
        <f t="shared" si="16"/>
        <v>1803</v>
      </c>
      <c r="N50" s="410">
        <f t="shared" si="17"/>
        <v>0.30005546311702713</v>
      </c>
      <c r="O50" s="404">
        <v>2030</v>
      </c>
      <c r="P50" s="405">
        <v>2083</v>
      </c>
      <c r="Q50" s="406">
        <v>181</v>
      </c>
      <c r="R50" s="405">
        <v>196</v>
      </c>
      <c r="S50" s="407">
        <f t="shared" si="18"/>
        <v>4490</v>
      </c>
      <c r="T50" s="408">
        <f t="shared" si="19"/>
        <v>0.000580091517511658</v>
      </c>
      <c r="U50" s="409">
        <v>1531</v>
      </c>
      <c r="V50" s="405">
        <v>1571</v>
      </c>
      <c r="W50" s="406">
        <v>100</v>
      </c>
      <c r="X50" s="405">
        <v>101</v>
      </c>
      <c r="Y50" s="407">
        <f t="shared" si="20"/>
        <v>3303</v>
      </c>
      <c r="Z50" s="411">
        <f t="shared" si="21"/>
        <v>0.35937026945201334</v>
      </c>
    </row>
    <row r="51" spans="1:26" ht="21" customHeight="1">
      <c r="A51" s="402" t="s">
        <v>450</v>
      </c>
      <c r="B51" s="403" t="s">
        <v>475</v>
      </c>
      <c r="C51" s="404">
        <v>734</v>
      </c>
      <c r="D51" s="405">
        <v>793</v>
      </c>
      <c r="E51" s="406">
        <v>154</v>
      </c>
      <c r="F51" s="405">
        <v>403</v>
      </c>
      <c r="G51" s="407">
        <f t="shared" si="6"/>
        <v>2084</v>
      </c>
      <c r="H51" s="408">
        <f t="shared" si="15"/>
        <v>0.0005812354656270621</v>
      </c>
      <c r="I51" s="409">
        <v>574</v>
      </c>
      <c r="J51" s="405">
        <v>636</v>
      </c>
      <c r="K51" s="406">
        <v>48</v>
      </c>
      <c r="L51" s="405">
        <v>150</v>
      </c>
      <c r="M51" s="407">
        <f t="shared" si="16"/>
        <v>1408</v>
      </c>
      <c r="N51" s="410">
        <f t="shared" si="17"/>
        <v>0.48011363636363646</v>
      </c>
      <c r="O51" s="404">
        <v>1676</v>
      </c>
      <c r="P51" s="405">
        <v>1748</v>
      </c>
      <c r="Q51" s="406">
        <v>199</v>
      </c>
      <c r="R51" s="405">
        <v>700</v>
      </c>
      <c r="S51" s="407">
        <f t="shared" si="18"/>
        <v>4323</v>
      </c>
      <c r="T51" s="408">
        <f t="shared" si="19"/>
        <v>0.0005585157305574382</v>
      </c>
      <c r="U51" s="409">
        <v>1373</v>
      </c>
      <c r="V51" s="405">
        <v>1490</v>
      </c>
      <c r="W51" s="406">
        <v>200</v>
      </c>
      <c r="X51" s="405">
        <v>1034</v>
      </c>
      <c r="Y51" s="407">
        <f t="shared" si="20"/>
        <v>4097</v>
      </c>
      <c r="Z51" s="411">
        <f t="shared" si="21"/>
        <v>0.05516231388821091</v>
      </c>
    </row>
    <row r="52" spans="1:26" ht="21" customHeight="1">
      <c r="A52" s="402" t="s">
        <v>476</v>
      </c>
      <c r="B52" s="403" t="s">
        <v>477</v>
      </c>
      <c r="C52" s="404">
        <v>437</v>
      </c>
      <c r="D52" s="405">
        <v>373</v>
      </c>
      <c r="E52" s="406">
        <v>426</v>
      </c>
      <c r="F52" s="405">
        <v>408</v>
      </c>
      <c r="G52" s="407">
        <f t="shared" si="6"/>
        <v>1644</v>
      </c>
      <c r="H52" s="408">
        <f aca="true" t="shared" si="22" ref="H52:H65">G52/$G$9</f>
        <v>0.0004585178049380471</v>
      </c>
      <c r="I52" s="409">
        <v>265</v>
      </c>
      <c r="J52" s="405">
        <v>240</v>
      </c>
      <c r="K52" s="406">
        <v>593</v>
      </c>
      <c r="L52" s="405">
        <v>562</v>
      </c>
      <c r="M52" s="407">
        <f aca="true" t="shared" si="23" ref="M52:M65">SUM(I52:L52)</f>
        <v>1660</v>
      </c>
      <c r="N52" s="410">
        <f aca="true" t="shared" si="24" ref="N52:N65">IF(ISERROR(G52/M52-1),"         /0",(G52/M52-1))</f>
        <v>-0.009638554216867434</v>
      </c>
      <c r="O52" s="404">
        <v>1055</v>
      </c>
      <c r="P52" s="405">
        <v>791</v>
      </c>
      <c r="Q52" s="406">
        <v>1827</v>
      </c>
      <c r="R52" s="405">
        <v>1114</v>
      </c>
      <c r="S52" s="407">
        <f aca="true" t="shared" si="25" ref="S52:S65">SUM(O52:R52)</f>
        <v>4787</v>
      </c>
      <c r="T52" s="408">
        <f aca="true" t="shared" si="26" ref="T52:T65">S52/$S$9</f>
        <v>0.0006184628272446117</v>
      </c>
      <c r="U52" s="409">
        <v>625</v>
      </c>
      <c r="V52" s="405">
        <v>513</v>
      </c>
      <c r="W52" s="406">
        <v>2120</v>
      </c>
      <c r="X52" s="405">
        <v>1374</v>
      </c>
      <c r="Y52" s="407">
        <f aca="true" t="shared" si="27" ref="Y52:Y65">SUM(U52:X52)</f>
        <v>4632</v>
      </c>
      <c r="Z52" s="411">
        <f aca="true" t="shared" si="28" ref="Z52:Z65">IF(ISERROR(S52/Y52-1),"         /0",IF(S52/Y52&gt;5,"  *  ",(S52/Y52-1)))</f>
        <v>0.03346286701208978</v>
      </c>
    </row>
    <row r="53" spans="1:26" ht="21" customHeight="1">
      <c r="A53" s="402" t="s">
        <v>478</v>
      </c>
      <c r="B53" s="403" t="s">
        <v>478</v>
      </c>
      <c r="C53" s="404">
        <v>453</v>
      </c>
      <c r="D53" s="405">
        <v>430</v>
      </c>
      <c r="E53" s="406">
        <v>370</v>
      </c>
      <c r="F53" s="405">
        <v>381</v>
      </c>
      <c r="G53" s="407">
        <f t="shared" si="6"/>
        <v>1634</v>
      </c>
      <c r="H53" s="408">
        <f t="shared" si="22"/>
        <v>0.00045572876719511497</v>
      </c>
      <c r="I53" s="409">
        <v>424</v>
      </c>
      <c r="J53" s="405">
        <v>425</v>
      </c>
      <c r="K53" s="406">
        <v>577</v>
      </c>
      <c r="L53" s="405">
        <v>607</v>
      </c>
      <c r="M53" s="407">
        <f t="shared" si="23"/>
        <v>2033</v>
      </c>
      <c r="N53" s="410">
        <f t="shared" si="24"/>
        <v>-0.19626168224299068</v>
      </c>
      <c r="O53" s="404">
        <v>762</v>
      </c>
      <c r="P53" s="405">
        <v>766</v>
      </c>
      <c r="Q53" s="406">
        <v>844</v>
      </c>
      <c r="R53" s="405">
        <v>927</v>
      </c>
      <c r="S53" s="407">
        <f t="shared" si="25"/>
        <v>3299</v>
      </c>
      <c r="T53" s="408">
        <f t="shared" si="26"/>
        <v>0.0004262186895926414</v>
      </c>
      <c r="U53" s="409">
        <v>695</v>
      </c>
      <c r="V53" s="405">
        <v>741</v>
      </c>
      <c r="W53" s="406">
        <v>1219</v>
      </c>
      <c r="X53" s="405">
        <v>1271</v>
      </c>
      <c r="Y53" s="407">
        <f t="shared" si="27"/>
        <v>3926</v>
      </c>
      <c r="Z53" s="411">
        <f t="shared" si="28"/>
        <v>-0.15970453387671935</v>
      </c>
    </row>
    <row r="54" spans="1:26" ht="21" customHeight="1">
      <c r="A54" s="402" t="s">
        <v>479</v>
      </c>
      <c r="B54" s="403" t="s">
        <v>480</v>
      </c>
      <c r="C54" s="404">
        <v>129</v>
      </c>
      <c r="D54" s="405">
        <v>113</v>
      </c>
      <c r="E54" s="406">
        <v>657</v>
      </c>
      <c r="F54" s="405">
        <v>681</v>
      </c>
      <c r="G54" s="407">
        <f t="shared" si="6"/>
        <v>1580</v>
      </c>
      <c r="H54" s="408">
        <f t="shared" si="22"/>
        <v>0.0004406679633832813</v>
      </c>
      <c r="I54" s="409">
        <v>887</v>
      </c>
      <c r="J54" s="405">
        <v>943</v>
      </c>
      <c r="K54" s="406"/>
      <c r="L54" s="405"/>
      <c r="M54" s="407">
        <f t="shared" si="23"/>
        <v>1830</v>
      </c>
      <c r="N54" s="410">
        <f t="shared" si="24"/>
        <v>-0.13661202185792354</v>
      </c>
      <c r="O54" s="404">
        <v>885</v>
      </c>
      <c r="P54" s="405">
        <v>1048</v>
      </c>
      <c r="Q54" s="406">
        <v>678</v>
      </c>
      <c r="R54" s="405">
        <v>703</v>
      </c>
      <c r="S54" s="407">
        <f t="shared" si="25"/>
        <v>3314</v>
      </c>
      <c r="T54" s="408">
        <f t="shared" si="26"/>
        <v>0.00042815663452864915</v>
      </c>
      <c r="U54" s="409">
        <v>1771</v>
      </c>
      <c r="V54" s="405">
        <v>1983</v>
      </c>
      <c r="W54" s="406"/>
      <c r="X54" s="405"/>
      <c r="Y54" s="407">
        <f t="shared" si="27"/>
        <v>3754</v>
      </c>
      <c r="Z54" s="411">
        <f t="shared" si="28"/>
        <v>-0.11720831113478958</v>
      </c>
    </row>
    <row r="55" spans="1:26" ht="21" customHeight="1">
      <c r="A55" s="402" t="s">
        <v>481</v>
      </c>
      <c r="B55" s="403" t="s">
        <v>482</v>
      </c>
      <c r="C55" s="404">
        <v>0</v>
      </c>
      <c r="D55" s="405">
        <v>0</v>
      </c>
      <c r="E55" s="406">
        <v>704</v>
      </c>
      <c r="F55" s="405">
        <v>629</v>
      </c>
      <c r="G55" s="407">
        <f t="shared" si="6"/>
        <v>1333</v>
      </c>
      <c r="H55" s="408">
        <f t="shared" si="22"/>
        <v>0.0003717787311328569</v>
      </c>
      <c r="I55" s="409"/>
      <c r="J55" s="405"/>
      <c r="K55" s="406">
        <v>659</v>
      </c>
      <c r="L55" s="405">
        <v>606</v>
      </c>
      <c r="M55" s="407">
        <f t="shared" si="23"/>
        <v>1265</v>
      </c>
      <c r="N55" s="410">
        <f t="shared" si="24"/>
        <v>0.05375494071146236</v>
      </c>
      <c r="O55" s="404"/>
      <c r="P55" s="405"/>
      <c r="Q55" s="406">
        <v>1303</v>
      </c>
      <c r="R55" s="405">
        <v>1237</v>
      </c>
      <c r="S55" s="407">
        <f t="shared" si="25"/>
        <v>2540</v>
      </c>
      <c r="T55" s="408">
        <f t="shared" si="26"/>
        <v>0.00032815867583064844</v>
      </c>
      <c r="U55" s="409"/>
      <c r="V55" s="405"/>
      <c r="W55" s="406">
        <v>1345</v>
      </c>
      <c r="X55" s="405">
        <v>1121</v>
      </c>
      <c r="Y55" s="407">
        <f t="shared" si="27"/>
        <v>2466</v>
      </c>
      <c r="Z55" s="411">
        <f t="shared" si="28"/>
        <v>0.030008110300081103</v>
      </c>
    </row>
    <row r="56" spans="1:26" ht="21" customHeight="1">
      <c r="A56" s="402" t="s">
        <v>483</v>
      </c>
      <c r="B56" s="403" t="s">
        <v>483</v>
      </c>
      <c r="C56" s="404">
        <v>648</v>
      </c>
      <c r="D56" s="405">
        <v>582</v>
      </c>
      <c r="E56" s="406">
        <v>39</v>
      </c>
      <c r="F56" s="405">
        <v>38</v>
      </c>
      <c r="G56" s="407">
        <f t="shared" si="6"/>
        <v>1307</v>
      </c>
      <c r="H56" s="408">
        <f t="shared" si="22"/>
        <v>0.0003645272330012333</v>
      </c>
      <c r="I56" s="409">
        <v>569</v>
      </c>
      <c r="J56" s="405">
        <v>516</v>
      </c>
      <c r="K56" s="406">
        <v>1</v>
      </c>
      <c r="L56" s="405">
        <v>14</v>
      </c>
      <c r="M56" s="407">
        <f t="shared" si="23"/>
        <v>1100</v>
      </c>
      <c r="N56" s="410">
        <f t="shared" si="24"/>
        <v>0.18818181818181823</v>
      </c>
      <c r="O56" s="404">
        <v>2107</v>
      </c>
      <c r="P56" s="405">
        <v>1742</v>
      </c>
      <c r="Q56" s="406">
        <v>58</v>
      </c>
      <c r="R56" s="405">
        <v>49</v>
      </c>
      <c r="S56" s="407">
        <f t="shared" si="25"/>
        <v>3956</v>
      </c>
      <c r="T56" s="408">
        <f t="shared" si="26"/>
        <v>0.0005111006777897816</v>
      </c>
      <c r="U56" s="409">
        <v>2050</v>
      </c>
      <c r="V56" s="405">
        <v>1584</v>
      </c>
      <c r="W56" s="406">
        <v>33</v>
      </c>
      <c r="X56" s="405">
        <v>17</v>
      </c>
      <c r="Y56" s="407">
        <f t="shared" si="27"/>
        <v>3684</v>
      </c>
      <c r="Z56" s="411">
        <f t="shared" si="28"/>
        <v>0.07383279044516833</v>
      </c>
    </row>
    <row r="57" spans="1:26" ht="21" customHeight="1">
      <c r="A57" s="402" t="s">
        <v>484</v>
      </c>
      <c r="B57" s="403" t="s">
        <v>485</v>
      </c>
      <c r="C57" s="404">
        <v>399</v>
      </c>
      <c r="D57" s="405">
        <v>577</v>
      </c>
      <c r="E57" s="406">
        <v>90</v>
      </c>
      <c r="F57" s="405">
        <v>92</v>
      </c>
      <c r="G57" s="407">
        <f t="shared" si="6"/>
        <v>1158</v>
      </c>
      <c r="H57" s="408">
        <f t="shared" si="22"/>
        <v>0.00032297057063154414</v>
      </c>
      <c r="I57" s="409">
        <v>389</v>
      </c>
      <c r="J57" s="405">
        <v>589</v>
      </c>
      <c r="K57" s="406">
        <v>28</v>
      </c>
      <c r="L57" s="405">
        <v>19</v>
      </c>
      <c r="M57" s="407">
        <f t="shared" si="23"/>
        <v>1025</v>
      </c>
      <c r="N57" s="410">
        <f t="shared" si="24"/>
        <v>0.1297560975609755</v>
      </c>
      <c r="O57" s="404">
        <v>786</v>
      </c>
      <c r="P57" s="405">
        <v>1089</v>
      </c>
      <c r="Q57" s="406">
        <v>109</v>
      </c>
      <c r="R57" s="405">
        <v>109</v>
      </c>
      <c r="S57" s="407">
        <f t="shared" si="25"/>
        <v>2093</v>
      </c>
      <c r="T57" s="408">
        <f t="shared" si="26"/>
        <v>0.000270407916737617</v>
      </c>
      <c r="U57" s="409">
        <v>712</v>
      </c>
      <c r="V57" s="405">
        <v>1126</v>
      </c>
      <c r="W57" s="406">
        <v>57</v>
      </c>
      <c r="X57" s="405">
        <v>36</v>
      </c>
      <c r="Y57" s="407">
        <f t="shared" si="27"/>
        <v>1931</v>
      </c>
      <c r="Z57" s="411">
        <f t="shared" si="28"/>
        <v>0.08389435525634381</v>
      </c>
    </row>
    <row r="58" spans="1:26" ht="21" customHeight="1">
      <c r="A58" s="402" t="s">
        <v>462</v>
      </c>
      <c r="B58" s="403" t="s">
        <v>486</v>
      </c>
      <c r="C58" s="404">
        <v>0</v>
      </c>
      <c r="D58" s="405">
        <v>0</v>
      </c>
      <c r="E58" s="406">
        <v>532</v>
      </c>
      <c r="F58" s="405">
        <v>564</v>
      </c>
      <c r="G58" s="407">
        <f t="shared" si="6"/>
        <v>1096</v>
      </c>
      <c r="H58" s="408">
        <f t="shared" si="22"/>
        <v>0.00030567853662536473</v>
      </c>
      <c r="I58" s="409"/>
      <c r="J58" s="405"/>
      <c r="K58" s="406">
        <v>616</v>
      </c>
      <c r="L58" s="405">
        <v>597</v>
      </c>
      <c r="M58" s="407">
        <f t="shared" si="23"/>
        <v>1213</v>
      </c>
      <c r="N58" s="410">
        <f t="shared" si="24"/>
        <v>-0.09645507007419618</v>
      </c>
      <c r="O58" s="404"/>
      <c r="P58" s="405"/>
      <c r="Q58" s="406">
        <v>1083</v>
      </c>
      <c r="R58" s="405">
        <v>1086</v>
      </c>
      <c r="S58" s="407">
        <f t="shared" si="25"/>
        <v>2169</v>
      </c>
      <c r="T58" s="408">
        <f t="shared" si="26"/>
        <v>0.000280226837746723</v>
      </c>
      <c r="U58" s="409"/>
      <c r="V58" s="405"/>
      <c r="W58" s="406">
        <v>1198</v>
      </c>
      <c r="X58" s="405">
        <v>1199</v>
      </c>
      <c r="Y58" s="407">
        <f t="shared" si="27"/>
        <v>2397</v>
      </c>
      <c r="Z58" s="411">
        <f t="shared" si="28"/>
        <v>-0.09511889862327905</v>
      </c>
    </row>
    <row r="59" spans="1:26" ht="21" customHeight="1">
      <c r="A59" s="402" t="s">
        <v>487</v>
      </c>
      <c r="B59" s="403" t="s">
        <v>487</v>
      </c>
      <c r="C59" s="404">
        <v>547</v>
      </c>
      <c r="D59" s="405">
        <v>487</v>
      </c>
      <c r="E59" s="406">
        <v>0</v>
      </c>
      <c r="F59" s="405">
        <v>0</v>
      </c>
      <c r="G59" s="407">
        <f t="shared" si="6"/>
        <v>1034</v>
      </c>
      <c r="H59" s="408">
        <f t="shared" si="22"/>
        <v>0.0002883865026191853</v>
      </c>
      <c r="I59" s="409">
        <v>512</v>
      </c>
      <c r="J59" s="405">
        <v>490</v>
      </c>
      <c r="K59" s="406">
        <v>44</v>
      </c>
      <c r="L59" s="405">
        <v>46</v>
      </c>
      <c r="M59" s="407">
        <f t="shared" si="23"/>
        <v>1092</v>
      </c>
      <c r="N59" s="410">
        <f t="shared" si="24"/>
        <v>-0.05311355311355315</v>
      </c>
      <c r="O59" s="404">
        <v>1081</v>
      </c>
      <c r="P59" s="405">
        <v>956</v>
      </c>
      <c r="Q59" s="406"/>
      <c r="R59" s="405"/>
      <c r="S59" s="407">
        <f t="shared" si="25"/>
        <v>2037</v>
      </c>
      <c r="T59" s="408">
        <f t="shared" si="26"/>
        <v>0.0002631729223098547</v>
      </c>
      <c r="U59" s="409">
        <v>1025</v>
      </c>
      <c r="V59" s="405">
        <v>909</v>
      </c>
      <c r="W59" s="406">
        <v>64</v>
      </c>
      <c r="X59" s="405">
        <v>66</v>
      </c>
      <c r="Y59" s="407">
        <f t="shared" si="27"/>
        <v>2064</v>
      </c>
      <c r="Z59" s="411">
        <f t="shared" si="28"/>
        <v>-0.013081395348837233</v>
      </c>
    </row>
    <row r="60" spans="1:26" ht="21" customHeight="1">
      <c r="A60" s="402" t="s">
        <v>488</v>
      </c>
      <c r="B60" s="403" t="s">
        <v>489</v>
      </c>
      <c r="C60" s="404">
        <v>446</v>
      </c>
      <c r="D60" s="405">
        <v>437</v>
      </c>
      <c r="E60" s="406">
        <v>4</v>
      </c>
      <c r="F60" s="405">
        <v>18</v>
      </c>
      <c r="G60" s="407">
        <f t="shared" si="6"/>
        <v>905</v>
      </c>
      <c r="H60" s="408">
        <f t="shared" si="22"/>
        <v>0.0002524079157353605</v>
      </c>
      <c r="I60" s="409">
        <v>434</v>
      </c>
      <c r="J60" s="405">
        <v>401</v>
      </c>
      <c r="K60" s="406">
        <v>4</v>
      </c>
      <c r="L60" s="405">
        <v>4</v>
      </c>
      <c r="M60" s="407">
        <f t="shared" si="23"/>
        <v>843</v>
      </c>
      <c r="N60" s="410">
        <f t="shared" si="24"/>
        <v>0.07354685646500592</v>
      </c>
      <c r="O60" s="404">
        <v>949</v>
      </c>
      <c r="P60" s="405">
        <v>810</v>
      </c>
      <c r="Q60" s="406">
        <v>4</v>
      </c>
      <c r="R60" s="405">
        <v>18</v>
      </c>
      <c r="S60" s="407">
        <f t="shared" si="25"/>
        <v>1781</v>
      </c>
      <c r="T60" s="408">
        <f t="shared" si="26"/>
        <v>0.00023009866206865544</v>
      </c>
      <c r="U60" s="409">
        <v>901</v>
      </c>
      <c r="V60" s="405">
        <v>793</v>
      </c>
      <c r="W60" s="406">
        <v>13</v>
      </c>
      <c r="X60" s="405">
        <v>13</v>
      </c>
      <c r="Y60" s="407">
        <f t="shared" si="27"/>
        <v>1720</v>
      </c>
      <c r="Z60" s="411">
        <f t="shared" si="28"/>
        <v>0.035465116279069786</v>
      </c>
    </row>
    <row r="61" spans="1:26" ht="21" customHeight="1">
      <c r="A61" s="402" t="s">
        <v>490</v>
      </c>
      <c r="B61" s="403" t="s">
        <v>490</v>
      </c>
      <c r="C61" s="404">
        <v>375</v>
      </c>
      <c r="D61" s="405">
        <v>443</v>
      </c>
      <c r="E61" s="406">
        <v>66</v>
      </c>
      <c r="F61" s="405">
        <v>7</v>
      </c>
      <c r="G61" s="407">
        <f t="shared" si="6"/>
        <v>891</v>
      </c>
      <c r="H61" s="408">
        <f t="shared" si="22"/>
        <v>0.00024850326289525544</v>
      </c>
      <c r="I61" s="409">
        <v>383</v>
      </c>
      <c r="J61" s="405">
        <v>512</v>
      </c>
      <c r="K61" s="406">
        <v>74</v>
      </c>
      <c r="L61" s="405">
        <v>35</v>
      </c>
      <c r="M61" s="407">
        <f t="shared" si="23"/>
        <v>1004</v>
      </c>
      <c r="N61" s="410">
        <f t="shared" si="24"/>
        <v>-0.11254980079681276</v>
      </c>
      <c r="O61" s="404">
        <v>728</v>
      </c>
      <c r="P61" s="405">
        <v>920</v>
      </c>
      <c r="Q61" s="406">
        <v>167</v>
      </c>
      <c r="R61" s="405">
        <v>22</v>
      </c>
      <c r="S61" s="407">
        <f t="shared" si="25"/>
        <v>1837</v>
      </c>
      <c r="T61" s="408">
        <f t="shared" si="26"/>
        <v>0.00023733365649641777</v>
      </c>
      <c r="U61" s="409">
        <v>802</v>
      </c>
      <c r="V61" s="405">
        <v>1038</v>
      </c>
      <c r="W61" s="406">
        <v>182</v>
      </c>
      <c r="X61" s="405">
        <v>95</v>
      </c>
      <c r="Y61" s="407">
        <f t="shared" si="27"/>
        <v>2117</v>
      </c>
      <c r="Z61" s="411">
        <f t="shared" si="28"/>
        <v>-0.132262635805385</v>
      </c>
    </row>
    <row r="62" spans="1:26" ht="21" customHeight="1">
      <c r="A62" s="402" t="s">
        <v>491</v>
      </c>
      <c r="B62" s="403" t="s">
        <v>492</v>
      </c>
      <c r="C62" s="404">
        <v>348</v>
      </c>
      <c r="D62" s="405">
        <v>391</v>
      </c>
      <c r="E62" s="406">
        <v>54</v>
      </c>
      <c r="F62" s="405">
        <v>42</v>
      </c>
      <c r="G62" s="407">
        <f t="shared" si="6"/>
        <v>835</v>
      </c>
      <c r="H62" s="408">
        <f t="shared" si="22"/>
        <v>0.00023288465153483535</v>
      </c>
      <c r="I62" s="409"/>
      <c r="J62" s="405"/>
      <c r="K62" s="406">
        <v>21</v>
      </c>
      <c r="L62" s="405">
        <v>20</v>
      </c>
      <c r="M62" s="407">
        <f t="shared" si="23"/>
        <v>41</v>
      </c>
      <c r="N62" s="410">
        <f t="shared" si="24"/>
        <v>19.365853658536587</v>
      </c>
      <c r="O62" s="404">
        <v>1006</v>
      </c>
      <c r="P62" s="405">
        <v>994</v>
      </c>
      <c r="Q62" s="406">
        <v>144</v>
      </c>
      <c r="R62" s="405">
        <v>102</v>
      </c>
      <c r="S62" s="407">
        <f t="shared" si="25"/>
        <v>2246</v>
      </c>
      <c r="T62" s="408">
        <f t="shared" si="26"/>
        <v>0.0002901749550848962</v>
      </c>
      <c r="U62" s="409"/>
      <c r="V62" s="405"/>
      <c r="W62" s="406">
        <v>40</v>
      </c>
      <c r="X62" s="405">
        <v>39</v>
      </c>
      <c r="Y62" s="407">
        <f t="shared" si="27"/>
        <v>79</v>
      </c>
      <c r="Z62" s="411" t="str">
        <f t="shared" si="28"/>
        <v>  *  </v>
      </c>
    </row>
    <row r="63" spans="1:26" ht="21" customHeight="1">
      <c r="A63" s="402" t="s">
        <v>493</v>
      </c>
      <c r="B63" s="403" t="s">
        <v>494</v>
      </c>
      <c r="C63" s="404">
        <v>0</v>
      </c>
      <c r="D63" s="405">
        <v>0</v>
      </c>
      <c r="E63" s="406">
        <v>381</v>
      </c>
      <c r="F63" s="405">
        <v>450</v>
      </c>
      <c r="G63" s="407">
        <f t="shared" si="6"/>
        <v>831</v>
      </c>
      <c r="H63" s="408">
        <f t="shared" si="22"/>
        <v>0.0002317690364376625</v>
      </c>
      <c r="I63" s="409"/>
      <c r="J63" s="405"/>
      <c r="K63" s="406">
        <v>302</v>
      </c>
      <c r="L63" s="405">
        <v>332</v>
      </c>
      <c r="M63" s="407">
        <f t="shared" si="23"/>
        <v>634</v>
      </c>
      <c r="N63" s="410">
        <f t="shared" si="24"/>
        <v>0.31072555205047325</v>
      </c>
      <c r="O63" s="404"/>
      <c r="P63" s="405"/>
      <c r="Q63" s="406">
        <v>454</v>
      </c>
      <c r="R63" s="405">
        <v>763</v>
      </c>
      <c r="S63" s="407">
        <f t="shared" si="25"/>
        <v>1217</v>
      </c>
      <c r="T63" s="408">
        <f t="shared" si="26"/>
        <v>0.00015723193247476345</v>
      </c>
      <c r="U63" s="409"/>
      <c r="V63" s="405"/>
      <c r="W63" s="406">
        <v>545</v>
      </c>
      <c r="X63" s="405">
        <v>719</v>
      </c>
      <c r="Y63" s="407">
        <f t="shared" si="27"/>
        <v>1264</v>
      </c>
      <c r="Z63" s="411">
        <f t="shared" si="28"/>
        <v>-0.037183544303797444</v>
      </c>
    </row>
    <row r="64" spans="1:26" ht="21" customHeight="1">
      <c r="A64" s="402" t="s">
        <v>495</v>
      </c>
      <c r="B64" s="403" t="s">
        <v>496</v>
      </c>
      <c r="C64" s="404">
        <v>0</v>
      </c>
      <c r="D64" s="405">
        <v>0</v>
      </c>
      <c r="E64" s="406">
        <v>424</v>
      </c>
      <c r="F64" s="405">
        <v>399</v>
      </c>
      <c r="G64" s="407">
        <f t="shared" si="6"/>
        <v>823</v>
      </c>
      <c r="H64" s="408">
        <f t="shared" si="22"/>
        <v>0.00022953780624331677</v>
      </c>
      <c r="I64" s="409"/>
      <c r="J64" s="405"/>
      <c r="K64" s="406">
        <v>425</v>
      </c>
      <c r="L64" s="405">
        <v>489</v>
      </c>
      <c r="M64" s="407">
        <f t="shared" si="23"/>
        <v>914</v>
      </c>
      <c r="N64" s="410">
        <f t="shared" si="24"/>
        <v>-0.09956236323851209</v>
      </c>
      <c r="O64" s="404"/>
      <c r="P64" s="405"/>
      <c r="Q64" s="406">
        <v>798</v>
      </c>
      <c r="R64" s="405">
        <v>883</v>
      </c>
      <c r="S64" s="407">
        <f t="shared" si="25"/>
        <v>1681</v>
      </c>
      <c r="T64" s="408">
        <f t="shared" si="26"/>
        <v>0.00021717902916193701</v>
      </c>
      <c r="U64" s="409"/>
      <c r="V64" s="405"/>
      <c r="W64" s="406">
        <v>592</v>
      </c>
      <c r="X64" s="405">
        <v>706</v>
      </c>
      <c r="Y64" s="407">
        <f t="shared" si="27"/>
        <v>1298</v>
      </c>
      <c r="Z64" s="411">
        <f t="shared" si="28"/>
        <v>0.29506933744221886</v>
      </c>
    </row>
    <row r="65" spans="1:26" ht="21" customHeight="1" thickBot="1">
      <c r="A65" s="729" t="s">
        <v>51</v>
      </c>
      <c r="B65" s="730" t="s">
        <v>51</v>
      </c>
      <c r="C65" s="731">
        <v>892</v>
      </c>
      <c r="D65" s="732">
        <v>797</v>
      </c>
      <c r="E65" s="733">
        <v>4581</v>
      </c>
      <c r="F65" s="732">
        <v>4800</v>
      </c>
      <c r="G65" s="734">
        <f t="shared" si="6"/>
        <v>11070</v>
      </c>
      <c r="H65" s="735">
        <f t="shared" si="22"/>
        <v>0.0030874647814259013</v>
      </c>
      <c r="I65" s="736">
        <v>3156</v>
      </c>
      <c r="J65" s="732">
        <v>2982</v>
      </c>
      <c r="K65" s="733">
        <v>4758</v>
      </c>
      <c r="L65" s="732">
        <v>4865</v>
      </c>
      <c r="M65" s="734">
        <f t="shared" si="23"/>
        <v>15761</v>
      </c>
      <c r="N65" s="737">
        <f t="shared" si="24"/>
        <v>-0.29763339889600915</v>
      </c>
      <c r="O65" s="731">
        <v>3868</v>
      </c>
      <c r="P65" s="732">
        <v>3522</v>
      </c>
      <c r="Q65" s="733">
        <v>9681</v>
      </c>
      <c r="R65" s="732">
        <v>9473</v>
      </c>
      <c r="S65" s="734">
        <f t="shared" si="25"/>
        <v>26544</v>
      </c>
      <c r="T65" s="735">
        <f t="shared" si="26"/>
        <v>0.0034293873587593433</v>
      </c>
      <c r="U65" s="736">
        <v>6652</v>
      </c>
      <c r="V65" s="732">
        <v>6153</v>
      </c>
      <c r="W65" s="733">
        <v>9696</v>
      </c>
      <c r="X65" s="732">
        <v>9356</v>
      </c>
      <c r="Y65" s="734">
        <f t="shared" si="27"/>
        <v>31857</v>
      </c>
      <c r="Z65" s="738">
        <f t="shared" si="28"/>
        <v>-0.1667765326301912</v>
      </c>
    </row>
    <row r="66" spans="1:2" ht="8.25" customHeight="1">
      <c r="A66" s="113"/>
      <c r="B66" s="113"/>
    </row>
    <row r="67" spans="1:2" ht="15">
      <c r="A67" s="113" t="s">
        <v>137</v>
      </c>
      <c r="B67" s="113"/>
    </row>
  </sheetData>
  <sheetProtection/>
  <mergeCells count="27">
    <mergeCell ref="B5:B8"/>
    <mergeCell ref="O7:P7"/>
    <mergeCell ref="Q7:R7"/>
    <mergeCell ref="S7:S8"/>
    <mergeCell ref="U7:V7"/>
    <mergeCell ref="W7:X7"/>
    <mergeCell ref="M7:M8"/>
    <mergeCell ref="Y7:Y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1:Z1"/>
    <mergeCell ref="A3:Z3"/>
    <mergeCell ref="A4:Z4"/>
    <mergeCell ref="A5:A8"/>
    <mergeCell ref="C5:N5"/>
    <mergeCell ref="O5:Z5"/>
    <mergeCell ref="C6:G6"/>
    <mergeCell ref="H6:H8"/>
    <mergeCell ref="I6:M6"/>
    <mergeCell ref="N6:N8"/>
  </mergeCells>
  <conditionalFormatting sqref="Z3 N3 N5:N8 Z5:Z8 Z66:Z65536 N66:N65536">
    <cfRule type="cellIs" priority="3" dxfId="93" operator="lessThan" stopIfTrue="1">
      <formula>0</formula>
    </cfRule>
  </conditionalFormatting>
  <conditionalFormatting sqref="N9:N65 Z9:Z65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H6:H8">
    <cfRule type="cellIs" priority="2" dxfId="93" operator="lessThan" stopIfTrue="1">
      <formula>0</formula>
    </cfRule>
  </conditionalFormatting>
  <conditionalFormatting sqref="T6:T8">
    <cfRule type="cellIs" priority="1" dxfId="93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58"/>
  <sheetViews>
    <sheetView showGridLines="0" zoomScale="80" zoomScaleNormal="80" zoomScalePageLayoutView="0" workbookViewId="0" topLeftCell="A1">
      <selection activeCell="K17" sqref="K17"/>
    </sheetView>
  </sheetViews>
  <sheetFormatPr defaultColWidth="8.00390625" defaultRowHeight="15"/>
  <cols>
    <col min="1" max="1" width="30.28125" style="112" customWidth="1"/>
    <col min="2" max="2" width="40.421875" style="112" bestFit="1" customWidth="1"/>
    <col min="3" max="3" width="9.57421875" style="112" customWidth="1"/>
    <col min="4" max="4" width="10.421875" style="112" customWidth="1"/>
    <col min="5" max="5" width="8.57421875" style="112" bestFit="1" customWidth="1"/>
    <col min="6" max="6" width="10.57421875" style="112" bestFit="1" customWidth="1"/>
    <col min="7" max="7" width="10.00390625" style="112" customWidth="1"/>
    <col min="8" max="8" width="10.7109375" style="112" customWidth="1"/>
    <col min="9" max="9" width="9.421875" style="112" customWidth="1"/>
    <col min="10" max="10" width="11.57421875" style="112" bestFit="1" customWidth="1"/>
    <col min="11" max="11" width="9.00390625" style="112" bestFit="1" customWidth="1"/>
    <col min="12" max="12" width="10.57421875" style="112" bestFit="1" customWidth="1"/>
    <col min="13" max="13" width="9.8515625" style="112" customWidth="1"/>
    <col min="14" max="14" width="10.00390625" style="112" customWidth="1"/>
    <col min="15" max="15" width="10.421875" style="112" customWidth="1"/>
    <col min="16" max="16" width="12.421875" style="112" bestFit="1" customWidth="1"/>
    <col min="17" max="17" width="9.421875" style="112" customWidth="1"/>
    <col min="18" max="18" width="10.57421875" style="112" bestFit="1" customWidth="1"/>
    <col min="19" max="19" width="11.8515625" style="112" customWidth="1"/>
    <col min="20" max="20" width="10.140625" style="112" customWidth="1"/>
    <col min="21" max="21" width="10.28125" style="112" customWidth="1"/>
    <col min="22" max="22" width="11.57421875" style="112" bestFit="1" customWidth="1"/>
    <col min="23" max="24" width="10.28125" style="112" customWidth="1"/>
    <col min="25" max="25" width="10.7109375" style="112" customWidth="1"/>
    <col min="26" max="26" width="9.8515625" style="112" bestFit="1" customWidth="1"/>
    <col min="27" max="16384" width="8.00390625" style="112" customWidth="1"/>
  </cols>
  <sheetData>
    <row r="1" spans="1:24" ht="18.75" thickBot="1">
      <c r="A1" s="242" t="s">
        <v>120</v>
      </c>
      <c r="B1" s="243"/>
      <c r="C1" s="243"/>
      <c r="W1" s="326" t="s">
        <v>26</v>
      </c>
      <c r="X1" s="327"/>
    </row>
    <row r="2" ht="5.25" customHeight="1" thickBot="1"/>
    <row r="3" spans="1:26" ht="24.75" customHeight="1" thickTop="1">
      <c r="A3" s="619" t="s">
        <v>119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0"/>
      <c r="Z3" s="621"/>
    </row>
    <row r="4" spans="1:26" ht="21" customHeight="1" thickBot="1">
      <c r="A4" s="633" t="s">
        <v>42</v>
      </c>
      <c r="B4" s="634"/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4"/>
      <c r="T4" s="634"/>
      <c r="U4" s="634"/>
      <c r="V4" s="634"/>
      <c r="W4" s="634"/>
      <c r="X4" s="634"/>
      <c r="Y4" s="634"/>
      <c r="Z4" s="635"/>
    </row>
    <row r="5" spans="1:26" s="131" customFormat="1" ht="19.5" customHeight="1" thickBot="1" thickTop="1">
      <c r="A5" s="704" t="s">
        <v>116</v>
      </c>
      <c r="B5" s="714" t="s">
        <v>117</v>
      </c>
      <c r="C5" s="717" t="s">
        <v>34</v>
      </c>
      <c r="D5" s="718"/>
      <c r="E5" s="718"/>
      <c r="F5" s="718"/>
      <c r="G5" s="718"/>
      <c r="H5" s="718"/>
      <c r="I5" s="718"/>
      <c r="J5" s="718"/>
      <c r="K5" s="718"/>
      <c r="L5" s="718"/>
      <c r="M5" s="718"/>
      <c r="N5" s="719"/>
      <c r="O5" s="720" t="s">
        <v>33</v>
      </c>
      <c r="P5" s="718"/>
      <c r="Q5" s="718"/>
      <c r="R5" s="718"/>
      <c r="S5" s="718"/>
      <c r="T5" s="718"/>
      <c r="U5" s="718"/>
      <c r="V5" s="718"/>
      <c r="W5" s="718"/>
      <c r="X5" s="718"/>
      <c r="Y5" s="718"/>
      <c r="Z5" s="719"/>
    </row>
    <row r="6" spans="1:26" s="130" customFormat="1" ht="26.25" customHeight="1" thickBot="1">
      <c r="A6" s="705"/>
      <c r="B6" s="715"/>
      <c r="C6" s="710" t="s">
        <v>155</v>
      </c>
      <c r="D6" s="711"/>
      <c r="E6" s="711"/>
      <c r="F6" s="711"/>
      <c r="G6" s="712"/>
      <c r="H6" s="721" t="s">
        <v>32</v>
      </c>
      <c r="I6" s="710" t="s">
        <v>156</v>
      </c>
      <c r="J6" s="711"/>
      <c r="K6" s="711"/>
      <c r="L6" s="711"/>
      <c r="M6" s="712"/>
      <c r="N6" s="721" t="s">
        <v>31</v>
      </c>
      <c r="O6" s="713" t="s">
        <v>157</v>
      </c>
      <c r="P6" s="711"/>
      <c r="Q6" s="711"/>
      <c r="R6" s="711"/>
      <c r="S6" s="712"/>
      <c r="T6" s="721" t="s">
        <v>32</v>
      </c>
      <c r="U6" s="713" t="s">
        <v>158</v>
      </c>
      <c r="V6" s="711"/>
      <c r="W6" s="711"/>
      <c r="X6" s="711"/>
      <c r="Y6" s="712"/>
      <c r="Z6" s="721" t="s">
        <v>31</v>
      </c>
    </row>
    <row r="7" spans="1:26" s="125" customFormat="1" ht="26.25" customHeight="1">
      <c r="A7" s="706"/>
      <c r="B7" s="715"/>
      <c r="C7" s="616" t="s">
        <v>20</v>
      </c>
      <c r="D7" s="632"/>
      <c r="E7" s="611" t="s">
        <v>19</v>
      </c>
      <c r="F7" s="632"/>
      <c r="G7" s="613" t="s">
        <v>15</v>
      </c>
      <c r="H7" s="627"/>
      <c r="I7" s="724" t="s">
        <v>20</v>
      </c>
      <c r="J7" s="632"/>
      <c r="K7" s="611" t="s">
        <v>19</v>
      </c>
      <c r="L7" s="632"/>
      <c r="M7" s="613" t="s">
        <v>15</v>
      </c>
      <c r="N7" s="627"/>
      <c r="O7" s="724" t="s">
        <v>20</v>
      </c>
      <c r="P7" s="632"/>
      <c r="Q7" s="611" t="s">
        <v>19</v>
      </c>
      <c r="R7" s="632"/>
      <c r="S7" s="613" t="s">
        <v>15</v>
      </c>
      <c r="T7" s="627"/>
      <c r="U7" s="724" t="s">
        <v>20</v>
      </c>
      <c r="V7" s="632"/>
      <c r="W7" s="611" t="s">
        <v>19</v>
      </c>
      <c r="X7" s="632"/>
      <c r="Y7" s="613" t="s">
        <v>15</v>
      </c>
      <c r="Z7" s="627"/>
    </row>
    <row r="8" spans="1:26" s="125" customFormat="1" ht="19.5" customHeight="1" thickBot="1">
      <c r="A8" s="707"/>
      <c r="B8" s="716"/>
      <c r="C8" s="128" t="s">
        <v>29</v>
      </c>
      <c r="D8" s="126" t="s">
        <v>28</v>
      </c>
      <c r="E8" s="127" t="s">
        <v>29</v>
      </c>
      <c r="F8" s="244" t="s">
        <v>28</v>
      </c>
      <c r="G8" s="723"/>
      <c r="H8" s="722"/>
      <c r="I8" s="128" t="s">
        <v>29</v>
      </c>
      <c r="J8" s="126" t="s">
        <v>28</v>
      </c>
      <c r="K8" s="127" t="s">
        <v>29</v>
      </c>
      <c r="L8" s="244" t="s">
        <v>28</v>
      </c>
      <c r="M8" s="723"/>
      <c r="N8" s="722"/>
      <c r="O8" s="128" t="s">
        <v>29</v>
      </c>
      <c r="P8" s="126" t="s">
        <v>28</v>
      </c>
      <c r="Q8" s="127" t="s">
        <v>29</v>
      </c>
      <c r="R8" s="244" t="s">
        <v>28</v>
      </c>
      <c r="S8" s="723"/>
      <c r="T8" s="722"/>
      <c r="U8" s="128" t="s">
        <v>29</v>
      </c>
      <c r="V8" s="126" t="s">
        <v>28</v>
      </c>
      <c r="W8" s="127" t="s">
        <v>29</v>
      </c>
      <c r="X8" s="244" t="s">
        <v>28</v>
      </c>
      <c r="Y8" s="723"/>
      <c r="Z8" s="722"/>
    </row>
    <row r="9" spans="1:26" s="114" customFormat="1" ht="18" customHeight="1" thickBot="1" thickTop="1">
      <c r="A9" s="124" t="s">
        <v>22</v>
      </c>
      <c r="B9" s="241"/>
      <c r="C9" s="123">
        <f>SUM(C10:C55)</f>
        <v>11490.663999999999</v>
      </c>
      <c r="D9" s="117">
        <f>SUM(D10:D55)</f>
        <v>11490.663999999999</v>
      </c>
      <c r="E9" s="118">
        <f>SUM(E10:E55)</f>
        <v>2437.2589999999996</v>
      </c>
      <c r="F9" s="117">
        <f>SUM(F10:F55)</f>
        <v>2437.259</v>
      </c>
      <c r="G9" s="116">
        <f aca="true" t="shared" si="0" ref="G9:G20">SUM(C9:F9)</f>
        <v>27855.845999999998</v>
      </c>
      <c r="H9" s="120">
        <f aca="true" t="shared" si="1" ref="H9:H55">G9/$G$9</f>
        <v>1</v>
      </c>
      <c r="I9" s="119">
        <f>SUM(I10:I55)</f>
        <v>11848.562999999998</v>
      </c>
      <c r="J9" s="117">
        <f>SUM(J10:J55)</f>
        <v>11848.563000000007</v>
      </c>
      <c r="K9" s="118">
        <f>SUM(K10:K55)</f>
        <v>2141.459</v>
      </c>
      <c r="L9" s="117">
        <f>SUM(L10:L55)</f>
        <v>2141.4589999999994</v>
      </c>
      <c r="M9" s="116">
        <f aca="true" t="shared" si="2" ref="M9:M20">SUM(I9:L9)</f>
        <v>27980.044</v>
      </c>
      <c r="N9" s="122">
        <f aca="true" t="shared" si="3" ref="N9:N20">IF(ISERROR(G9/M9-1),"         /0",(G9/M9-1))</f>
        <v>-0.004438806457917055</v>
      </c>
      <c r="O9" s="121">
        <f>SUM(O10:O55)</f>
        <v>23320.657999999996</v>
      </c>
      <c r="P9" s="117">
        <f>SUM(P10:P55)</f>
        <v>23320.658000000007</v>
      </c>
      <c r="Q9" s="118">
        <f>SUM(Q10:Q55)</f>
        <v>3628.4720000000007</v>
      </c>
      <c r="R9" s="117">
        <f>SUM(R10:R55)</f>
        <v>3628.4719999999993</v>
      </c>
      <c r="S9" s="116">
        <f aca="true" t="shared" si="4" ref="S9:S20">SUM(O9:R9)</f>
        <v>53898.26000000001</v>
      </c>
      <c r="T9" s="120">
        <f aca="true" t="shared" si="5" ref="T9:T55">S9/$S$9</f>
        <v>1</v>
      </c>
      <c r="U9" s="119">
        <f>SUM(U10:U55)</f>
        <v>23269.757000000005</v>
      </c>
      <c r="V9" s="117">
        <f>SUM(V10:V55)</f>
        <v>23269.756999999994</v>
      </c>
      <c r="W9" s="118">
        <f>SUM(W10:W55)</f>
        <v>3998.5290000000014</v>
      </c>
      <c r="X9" s="117">
        <f>SUM(X10:X55)</f>
        <v>3998.529000000001</v>
      </c>
      <c r="Y9" s="116">
        <f aca="true" t="shared" si="6" ref="Y9:Y20">SUM(U9:X9)</f>
        <v>54536.572</v>
      </c>
      <c r="Z9" s="115">
        <f>IF(ISERROR(S9/Y9-1),"         /0",(S9/Y9-1))</f>
        <v>-0.0117042926717138</v>
      </c>
    </row>
    <row r="10" spans="1:26" ht="18.75" customHeight="1" thickTop="1">
      <c r="A10" s="412" t="s">
        <v>398</v>
      </c>
      <c r="B10" s="413" t="s">
        <v>399</v>
      </c>
      <c r="C10" s="414">
        <v>5696.264999999999</v>
      </c>
      <c r="D10" s="415">
        <v>4195.078999999999</v>
      </c>
      <c r="E10" s="416">
        <v>750.703</v>
      </c>
      <c r="F10" s="415">
        <v>895.1209999999999</v>
      </c>
      <c r="G10" s="417">
        <f t="shared" si="0"/>
        <v>11537.167999999996</v>
      </c>
      <c r="H10" s="418">
        <f t="shared" si="1"/>
        <v>0.41417403011202736</v>
      </c>
      <c r="I10" s="419">
        <v>5644.655000000002</v>
      </c>
      <c r="J10" s="415">
        <v>4254.539000000002</v>
      </c>
      <c r="K10" s="416">
        <v>651.236</v>
      </c>
      <c r="L10" s="415">
        <v>423.112</v>
      </c>
      <c r="M10" s="417">
        <f t="shared" si="2"/>
        <v>10973.542000000003</v>
      </c>
      <c r="N10" s="420">
        <f t="shared" si="3"/>
        <v>0.051362267534037054</v>
      </c>
      <c r="O10" s="414">
        <v>11428.127000000002</v>
      </c>
      <c r="P10" s="415">
        <v>8580.202000000001</v>
      </c>
      <c r="Q10" s="416">
        <v>985.6490000000002</v>
      </c>
      <c r="R10" s="415">
        <v>943.05</v>
      </c>
      <c r="S10" s="417">
        <f t="shared" si="4"/>
        <v>21937.028000000006</v>
      </c>
      <c r="T10" s="418">
        <f t="shared" si="5"/>
        <v>0.4070080926545681</v>
      </c>
      <c r="U10" s="419">
        <v>11181.519999999999</v>
      </c>
      <c r="V10" s="415">
        <v>8439.042999999998</v>
      </c>
      <c r="W10" s="416">
        <v>1286.3260000000005</v>
      </c>
      <c r="X10" s="415">
        <v>649.7029999999999</v>
      </c>
      <c r="Y10" s="417">
        <f t="shared" si="6"/>
        <v>21556.591999999997</v>
      </c>
      <c r="Z10" s="421">
        <f aca="true" t="shared" si="7" ref="Z10:Z20">IF(ISERROR(S10/Y10-1),"         /0",IF(S10/Y10&gt;5,"  *  ",(S10/Y10-1)))</f>
        <v>0.01764824421225808</v>
      </c>
    </row>
    <row r="11" spans="1:26" ht="18.75" customHeight="1">
      <c r="A11" s="422" t="s">
        <v>400</v>
      </c>
      <c r="B11" s="423" t="s">
        <v>401</v>
      </c>
      <c r="C11" s="384">
        <v>1334.3600000000001</v>
      </c>
      <c r="D11" s="385">
        <v>1240.2189999999998</v>
      </c>
      <c r="E11" s="386">
        <v>240.84200000000004</v>
      </c>
      <c r="F11" s="385">
        <v>104.908</v>
      </c>
      <c r="G11" s="387">
        <f t="shared" si="0"/>
        <v>2920.3289999999997</v>
      </c>
      <c r="H11" s="388">
        <f>G11/$G$9</f>
        <v>0.10483720365197309</v>
      </c>
      <c r="I11" s="389">
        <v>1169.336</v>
      </c>
      <c r="J11" s="385">
        <v>1017.4740000000002</v>
      </c>
      <c r="K11" s="386">
        <v>28.776</v>
      </c>
      <c r="L11" s="385">
        <v>176.87</v>
      </c>
      <c r="M11" s="387">
        <f t="shared" si="2"/>
        <v>2392.456</v>
      </c>
      <c r="N11" s="390">
        <f t="shared" si="3"/>
        <v>0.22064063038149895</v>
      </c>
      <c r="O11" s="384">
        <v>2610.0959999999995</v>
      </c>
      <c r="P11" s="385">
        <v>2472.4879999999994</v>
      </c>
      <c r="Q11" s="386">
        <v>273.153</v>
      </c>
      <c r="R11" s="385">
        <v>171.72199999999998</v>
      </c>
      <c r="S11" s="387">
        <f t="shared" si="4"/>
        <v>5527.458999999999</v>
      </c>
      <c r="T11" s="388">
        <f>S11/$S$9</f>
        <v>0.10255357037499908</v>
      </c>
      <c r="U11" s="389">
        <v>2390.5200000000004</v>
      </c>
      <c r="V11" s="385">
        <v>2072.117</v>
      </c>
      <c r="W11" s="386">
        <v>60.352999999999994</v>
      </c>
      <c r="X11" s="385">
        <v>316.64900000000006</v>
      </c>
      <c r="Y11" s="387">
        <f t="shared" si="6"/>
        <v>4839.639000000001</v>
      </c>
      <c r="Z11" s="391">
        <f t="shared" si="7"/>
        <v>0.14212217068256483</v>
      </c>
    </row>
    <row r="12" spans="1:26" ht="18.75" customHeight="1">
      <c r="A12" s="422" t="s">
        <v>402</v>
      </c>
      <c r="B12" s="423" t="s">
        <v>403</v>
      </c>
      <c r="C12" s="384">
        <v>1123.2130000000002</v>
      </c>
      <c r="D12" s="385">
        <v>781.2960000000002</v>
      </c>
      <c r="E12" s="386">
        <v>165.69399999999996</v>
      </c>
      <c r="F12" s="385">
        <v>143.035</v>
      </c>
      <c r="G12" s="387">
        <f t="shared" si="0"/>
        <v>2213.2380000000003</v>
      </c>
      <c r="H12" s="388">
        <f t="shared" si="1"/>
        <v>0.07945326808598814</v>
      </c>
      <c r="I12" s="389">
        <v>1189.109</v>
      </c>
      <c r="J12" s="385">
        <v>1052.214</v>
      </c>
      <c r="K12" s="386">
        <v>76.42999999999999</v>
      </c>
      <c r="L12" s="385">
        <v>49.578</v>
      </c>
      <c r="M12" s="387">
        <f t="shared" si="2"/>
        <v>2367.3309999999997</v>
      </c>
      <c r="N12" s="390">
        <f t="shared" si="3"/>
        <v>-0.06509144686568946</v>
      </c>
      <c r="O12" s="384">
        <v>2410.844999999999</v>
      </c>
      <c r="P12" s="385">
        <v>1611.1320000000003</v>
      </c>
      <c r="Q12" s="386">
        <v>206.75099999999995</v>
      </c>
      <c r="R12" s="385">
        <v>149.98499999999999</v>
      </c>
      <c r="S12" s="387">
        <f t="shared" si="4"/>
        <v>4378.712999999999</v>
      </c>
      <c r="T12" s="388">
        <f t="shared" si="5"/>
        <v>0.081240340597266</v>
      </c>
      <c r="U12" s="389">
        <v>2340.7770000000005</v>
      </c>
      <c r="V12" s="385">
        <v>1989.1060000000002</v>
      </c>
      <c r="W12" s="386">
        <v>144.945</v>
      </c>
      <c r="X12" s="385">
        <v>70.903</v>
      </c>
      <c r="Y12" s="387">
        <f t="shared" si="6"/>
        <v>4545.731000000001</v>
      </c>
      <c r="Z12" s="391">
        <f t="shared" si="7"/>
        <v>-0.03674172536826348</v>
      </c>
    </row>
    <row r="13" spans="1:26" ht="18.75" customHeight="1">
      <c r="A13" s="422" t="s">
        <v>405</v>
      </c>
      <c r="B13" s="423" t="s">
        <v>406</v>
      </c>
      <c r="C13" s="384">
        <v>896.8480000000001</v>
      </c>
      <c r="D13" s="385">
        <v>1110.028</v>
      </c>
      <c r="E13" s="386">
        <v>9.802</v>
      </c>
      <c r="F13" s="385">
        <v>14.294999999999998</v>
      </c>
      <c r="G13" s="387">
        <f t="shared" si="0"/>
        <v>2030.9730000000002</v>
      </c>
      <c r="H13" s="388">
        <f t="shared" si="1"/>
        <v>0.07291011732330802</v>
      </c>
      <c r="I13" s="389">
        <v>916.237</v>
      </c>
      <c r="J13" s="385">
        <v>1262.524</v>
      </c>
      <c r="K13" s="386">
        <v>7.085000000000001</v>
      </c>
      <c r="L13" s="385">
        <v>22.853</v>
      </c>
      <c r="M13" s="387">
        <f t="shared" si="2"/>
        <v>2208.699</v>
      </c>
      <c r="N13" s="390">
        <f t="shared" si="3"/>
        <v>-0.08046637409624391</v>
      </c>
      <c r="O13" s="384">
        <v>1685.9429999999998</v>
      </c>
      <c r="P13" s="385">
        <v>2141.875</v>
      </c>
      <c r="Q13" s="386">
        <v>15.258000000000001</v>
      </c>
      <c r="R13" s="385">
        <v>23.206000000000003</v>
      </c>
      <c r="S13" s="387">
        <f t="shared" si="4"/>
        <v>3866.2819999999997</v>
      </c>
      <c r="T13" s="388">
        <f t="shared" si="5"/>
        <v>0.07173296503449275</v>
      </c>
      <c r="U13" s="389">
        <v>1789.2689999999996</v>
      </c>
      <c r="V13" s="385">
        <v>2546.6620000000003</v>
      </c>
      <c r="W13" s="386">
        <v>12.970999999999997</v>
      </c>
      <c r="X13" s="385">
        <v>34.333000000000006</v>
      </c>
      <c r="Y13" s="387">
        <f t="shared" si="6"/>
        <v>4383.234999999999</v>
      </c>
      <c r="Z13" s="391">
        <f t="shared" si="7"/>
        <v>-0.11793869140030122</v>
      </c>
    </row>
    <row r="14" spans="1:26" ht="18.75" customHeight="1">
      <c r="A14" s="422" t="s">
        <v>428</v>
      </c>
      <c r="B14" s="423" t="s">
        <v>429</v>
      </c>
      <c r="C14" s="384">
        <v>563.7239999999999</v>
      </c>
      <c r="D14" s="385">
        <v>356.467</v>
      </c>
      <c r="E14" s="386">
        <v>406.968</v>
      </c>
      <c r="F14" s="385">
        <v>274.91499999999996</v>
      </c>
      <c r="G14" s="387">
        <f aca="true" t="shared" si="8" ref="G14:G19">SUM(C14:F14)</f>
        <v>1602.0739999999998</v>
      </c>
      <c r="H14" s="388">
        <f aca="true" t="shared" si="9" ref="H14:H19">G14/$G$9</f>
        <v>0.057513026170520905</v>
      </c>
      <c r="I14" s="389">
        <v>659.7130000000001</v>
      </c>
      <c r="J14" s="385">
        <v>321.451</v>
      </c>
      <c r="K14" s="386">
        <v>416.96099999999996</v>
      </c>
      <c r="L14" s="385">
        <v>242.12099999999998</v>
      </c>
      <c r="M14" s="387">
        <f aca="true" t="shared" si="10" ref="M14:M19">SUM(I14:L14)</f>
        <v>1640.246</v>
      </c>
      <c r="N14" s="390">
        <f aca="true" t="shared" si="11" ref="N14:N19">IF(ISERROR(G14/M14-1),"         /0",(G14/M14-1))</f>
        <v>-0.02327211893825698</v>
      </c>
      <c r="O14" s="384">
        <v>1371.168</v>
      </c>
      <c r="P14" s="385">
        <v>898.107</v>
      </c>
      <c r="Q14" s="386">
        <v>436.62600000000003</v>
      </c>
      <c r="R14" s="385">
        <v>293.067</v>
      </c>
      <c r="S14" s="387">
        <f aca="true" t="shared" si="12" ref="S14:S19">SUM(O14:R14)</f>
        <v>2998.968</v>
      </c>
      <c r="T14" s="388">
        <f aca="true" t="shared" si="13" ref="T14:T19">S14/$S$9</f>
        <v>0.05564127673138241</v>
      </c>
      <c r="U14" s="389">
        <v>1364.877</v>
      </c>
      <c r="V14" s="385">
        <v>647.881</v>
      </c>
      <c r="W14" s="386">
        <v>594.306</v>
      </c>
      <c r="X14" s="385">
        <v>359.02299999999997</v>
      </c>
      <c r="Y14" s="387">
        <f aca="true" t="shared" si="14" ref="Y14:Y19">SUM(U14:X14)</f>
        <v>2966.087</v>
      </c>
      <c r="Z14" s="391">
        <f t="shared" si="7"/>
        <v>0.011085649207187798</v>
      </c>
    </row>
    <row r="15" spans="1:26" ht="18.75" customHeight="1">
      <c r="A15" s="422" t="s">
        <v>407</v>
      </c>
      <c r="B15" s="423" t="s">
        <v>408</v>
      </c>
      <c r="C15" s="384">
        <v>140.807</v>
      </c>
      <c r="D15" s="385">
        <v>1016.0480000000002</v>
      </c>
      <c r="E15" s="386">
        <v>48.58200000000001</v>
      </c>
      <c r="F15" s="385">
        <v>271.564</v>
      </c>
      <c r="G15" s="387">
        <f t="shared" si="8"/>
        <v>1477.0010000000004</v>
      </c>
      <c r="H15" s="388">
        <f t="shared" si="9"/>
        <v>0.05302301714333144</v>
      </c>
      <c r="I15" s="389">
        <v>107.63900000000001</v>
      </c>
      <c r="J15" s="385">
        <v>985.3820000000001</v>
      </c>
      <c r="K15" s="386">
        <v>25.796</v>
      </c>
      <c r="L15" s="385">
        <v>268.717</v>
      </c>
      <c r="M15" s="387">
        <f t="shared" si="10"/>
        <v>1387.534</v>
      </c>
      <c r="N15" s="390">
        <f t="shared" si="11"/>
        <v>0.06447914069132743</v>
      </c>
      <c r="O15" s="384">
        <v>311.41300000000007</v>
      </c>
      <c r="P15" s="385">
        <v>2211.6609999999996</v>
      </c>
      <c r="Q15" s="386">
        <v>75.263</v>
      </c>
      <c r="R15" s="385">
        <v>529.2829999999999</v>
      </c>
      <c r="S15" s="387">
        <f t="shared" si="12"/>
        <v>3127.6199999999994</v>
      </c>
      <c r="T15" s="388">
        <f t="shared" si="13"/>
        <v>0.05802821835064803</v>
      </c>
      <c r="U15" s="389">
        <v>202.963</v>
      </c>
      <c r="V15" s="385">
        <v>1918.7399999999998</v>
      </c>
      <c r="W15" s="386">
        <v>65.54599999999999</v>
      </c>
      <c r="X15" s="385">
        <v>603.0889999999999</v>
      </c>
      <c r="Y15" s="387">
        <f t="shared" si="14"/>
        <v>2790.3379999999997</v>
      </c>
      <c r="Z15" s="391">
        <f t="shared" si="7"/>
        <v>0.12087496210136539</v>
      </c>
    </row>
    <row r="16" spans="1:26" ht="18.75" customHeight="1">
      <c r="A16" s="422" t="s">
        <v>404</v>
      </c>
      <c r="B16" s="423" t="s">
        <v>497</v>
      </c>
      <c r="C16" s="384">
        <v>136.66000000000003</v>
      </c>
      <c r="D16" s="385">
        <v>511.3950000000001</v>
      </c>
      <c r="E16" s="386">
        <v>36.211999999999996</v>
      </c>
      <c r="F16" s="385">
        <v>2.274</v>
      </c>
      <c r="G16" s="387">
        <f t="shared" si="8"/>
        <v>686.541</v>
      </c>
      <c r="H16" s="388">
        <f t="shared" si="9"/>
        <v>0.024646208914279613</v>
      </c>
      <c r="I16" s="389">
        <v>224.401</v>
      </c>
      <c r="J16" s="385">
        <v>482.24299999999994</v>
      </c>
      <c r="K16" s="386">
        <v>0.9679999999999999</v>
      </c>
      <c r="L16" s="385">
        <v>2.9939999999999998</v>
      </c>
      <c r="M16" s="387">
        <f t="shared" si="10"/>
        <v>710.606</v>
      </c>
      <c r="N16" s="390">
        <f t="shared" si="11"/>
        <v>-0.033865461310487066</v>
      </c>
      <c r="O16" s="384">
        <v>340.72200000000004</v>
      </c>
      <c r="P16" s="385">
        <v>1035.146</v>
      </c>
      <c r="Q16" s="386">
        <v>37.019999999999996</v>
      </c>
      <c r="R16" s="385">
        <v>3.124</v>
      </c>
      <c r="S16" s="387">
        <f t="shared" si="12"/>
        <v>1416.012</v>
      </c>
      <c r="T16" s="388">
        <f t="shared" si="13"/>
        <v>0.026271942730618756</v>
      </c>
      <c r="U16" s="389">
        <v>432.13800000000015</v>
      </c>
      <c r="V16" s="385">
        <v>990.564</v>
      </c>
      <c r="W16" s="386">
        <v>3.64</v>
      </c>
      <c r="X16" s="385">
        <v>6.228999999999999</v>
      </c>
      <c r="Y16" s="387">
        <f t="shared" si="14"/>
        <v>1432.5710000000004</v>
      </c>
      <c r="Z16" s="391">
        <f>IF(ISERROR(S16/Y16-1),"         /0",IF(S16/Y16&gt;5,"  *  ",(S16/Y16-1)))</f>
        <v>-0.011558938440049737</v>
      </c>
    </row>
    <row r="17" spans="1:26" ht="18.75" customHeight="1">
      <c r="A17" s="422" t="s">
        <v>409</v>
      </c>
      <c r="B17" s="423" t="s">
        <v>410</v>
      </c>
      <c r="C17" s="384">
        <v>98.953</v>
      </c>
      <c r="D17" s="385">
        <v>306.495</v>
      </c>
      <c r="E17" s="386">
        <v>39.309000000000005</v>
      </c>
      <c r="F17" s="385">
        <v>3.6620000000000004</v>
      </c>
      <c r="G17" s="387">
        <f t="shared" si="8"/>
        <v>448.419</v>
      </c>
      <c r="H17" s="388">
        <f t="shared" si="9"/>
        <v>0.016097841724139344</v>
      </c>
      <c r="I17" s="389">
        <v>129.167</v>
      </c>
      <c r="J17" s="385">
        <v>252.90599999999998</v>
      </c>
      <c r="K17" s="386">
        <v>11.973</v>
      </c>
      <c r="L17" s="385">
        <v>2.442</v>
      </c>
      <c r="M17" s="387">
        <f t="shared" si="10"/>
        <v>396.488</v>
      </c>
      <c r="N17" s="390">
        <f t="shared" si="11"/>
        <v>0.13097748229454598</v>
      </c>
      <c r="O17" s="384">
        <v>183.809</v>
      </c>
      <c r="P17" s="385">
        <v>520.368</v>
      </c>
      <c r="Q17" s="386">
        <v>61.83300000000001</v>
      </c>
      <c r="R17" s="385">
        <v>6.66</v>
      </c>
      <c r="S17" s="387">
        <f t="shared" si="12"/>
        <v>772.67</v>
      </c>
      <c r="T17" s="388">
        <f t="shared" si="13"/>
        <v>0.0143357132493702</v>
      </c>
      <c r="U17" s="389">
        <v>222.562</v>
      </c>
      <c r="V17" s="385">
        <v>473.51099999999997</v>
      </c>
      <c r="W17" s="386">
        <v>27.377000000000002</v>
      </c>
      <c r="X17" s="385">
        <v>10.492999999999999</v>
      </c>
      <c r="Y17" s="387">
        <f t="shared" si="14"/>
        <v>733.943</v>
      </c>
      <c r="Z17" s="391">
        <f>IF(ISERROR(S17/Y17-1),"         /0",IF(S17/Y17&gt;5,"  *  ",(S17/Y17-1)))</f>
        <v>0.05276567798861764</v>
      </c>
    </row>
    <row r="18" spans="1:26" ht="18.75" customHeight="1">
      <c r="A18" s="422" t="s">
        <v>468</v>
      </c>
      <c r="B18" s="423" t="s">
        <v>468</v>
      </c>
      <c r="C18" s="384">
        <v>76.71600000000001</v>
      </c>
      <c r="D18" s="385">
        <v>128.949</v>
      </c>
      <c r="E18" s="386">
        <v>62.147</v>
      </c>
      <c r="F18" s="385">
        <v>150.68400000000003</v>
      </c>
      <c r="G18" s="387">
        <f t="shared" si="8"/>
        <v>418.49600000000004</v>
      </c>
      <c r="H18" s="388">
        <f t="shared" si="9"/>
        <v>0.015023632741220642</v>
      </c>
      <c r="I18" s="389">
        <v>88.89699999999999</v>
      </c>
      <c r="J18" s="385">
        <v>172.031</v>
      </c>
      <c r="K18" s="386">
        <v>76.54000000000003</v>
      </c>
      <c r="L18" s="385">
        <v>330.52999999999975</v>
      </c>
      <c r="M18" s="387">
        <f t="shared" si="10"/>
        <v>667.9979999999998</v>
      </c>
      <c r="N18" s="390">
        <f t="shared" si="11"/>
        <v>-0.3735071063087013</v>
      </c>
      <c r="O18" s="384">
        <v>90.046</v>
      </c>
      <c r="P18" s="385">
        <v>154.85600000000002</v>
      </c>
      <c r="Q18" s="386">
        <v>124.76599999999999</v>
      </c>
      <c r="R18" s="385">
        <v>377.24500000000006</v>
      </c>
      <c r="S18" s="387">
        <f t="shared" si="12"/>
        <v>746.913</v>
      </c>
      <c r="T18" s="388">
        <f t="shared" si="13"/>
        <v>0.013857831403091674</v>
      </c>
      <c r="U18" s="389">
        <v>155.409</v>
      </c>
      <c r="V18" s="385">
        <v>347.44500000000005</v>
      </c>
      <c r="W18" s="386">
        <v>149.37599999999995</v>
      </c>
      <c r="X18" s="385">
        <v>623.6089999999996</v>
      </c>
      <c r="Y18" s="387">
        <f t="shared" si="14"/>
        <v>1275.8389999999995</v>
      </c>
      <c r="Z18" s="391">
        <f>IF(ISERROR(S18/Y18-1),"         /0",IF(S18/Y18&gt;5,"  *  ",(S18/Y18-1)))</f>
        <v>-0.41457111751561104</v>
      </c>
    </row>
    <row r="19" spans="1:26" ht="18.75" customHeight="1">
      <c r="A19" s="422" t="s">
        <v>419</v>
      </c>
      <c r="B19" s="423" t="s">
        <v>420</v>
      </c>
      <c r="C19" s="384">
        <v>163.99699999999999</v>
      </c>
      <c r="D19" s="385">
        <v>235.805</v>
      </c>
      <c r="E19" s="386">
        <v>1.2300000000000002</v>
      </c>
      <c r="F19" s="385">
        <v>2.1390000000000002</v>
      </c>
      <c r="G19" s="387">
        <f t="shared" si="8"/>
        <v>403.17100000000005</v>
      </c>
      <c r="H19" s="388">
        <f t="shared" si="9"/>
        <v>0.014473478924316285</v>
      </c>
      <c r="I19" s="389">
        <v>198.977</v>
      </c>
      <c r="J19" s="385">
        <v>206.77900000000002</v>
      </c>
      <c r="K19" s="386">
        <v>0.38999999999999996</v>
      </c>
      <c r="L19" s="385">
        <v>1.62</v>
      </c>
      <c r="M19" s="387">
        <f t="shared" si="10"/>
        <v>407.766</v>
      </c>
      <c r="N19" s="390">
        <f t="shared" si="11"/>
        <v>-0.011268717843076592</v>
      </c>
      <c r="O19" s="384">
        <v>263.825</v>
      </c>
      <c r="P19" s="385">
        <v>395.841</v>
      </c>
      <c r="Q19" s="386">
        <v>2.6839999999999997</v>
      </c>
      <c r="R19" s="385">
        <v>6.246</v>
      </c>
      <c r="S19" s="387">
        <f t="shared" si="12"/>
        <v>668.5959999999999</v>
      </c>
      <c r="T19" s="388">
        <f t="shared" si="13"/>
        <v>0.012404778929783629</v>
      </c>
      <c r="U19" s="389">
        <v>320.62899999999996</v>
      </c>
      <c r="V19" s="385">
        <v>400.118</v>
      </c>
      <c r="W19" s="386">
        <v>0.9600000000000001</v>
      </c>
      <c r="X19" s="385">
        <v>2.9050000000000002</v>
      </c>
      <c r="Y19" s="387">
        <f t="shared" si="14"/>
        <v>724.612</v>
      </c>
      <c r="Z19" s="391">
        <f t="shared" si="7"/>
        <v>-0.07730481968280967</v>
      </c>
    </row>
    <row r="20" spans="1:26" ht="18.75" customHeight="1">
      <c r="A20" s="422" t="s">
        <v>413</v>
      </c>
      <c r="B20" s="423" t="s">
        <v>414</v>
      </c>
      <c r="C20" s="384">
        <v>189.137</v>
      </c>
      <c r="D20" s="385">
        <v>141.811</v>
      </c>
      <c r="E20" s="386">
        <v>32.023</v>
      </c>
      <c r="F20" s="385">
        <v>4.157</v>
      </c>
      <c r="G20" s="387">
        <f t="shared" si="0"/>
        <v>367.128</v>
      </c>
      <c r="H20" s="388">
        <f t="shared" si="1"/>
        <v>0.013179567405707226</v>
      </c>
      <c r="I20" s="389">
        <v>160.712</v>
      </c>
      <c r="J20" s="385">
        <v>163.977</v>
      </c>
      <c r="K20" s="386">
        <v>20.577</v>
      </c>
      <c r="L20" s="385">
        <v>2.211</v>
      </c>
      <c r="M20" s="387">
        <f t="shared" si="2"/>
        <v>347.477</v>
      </c>
      <c r="N20" s="390">
        <f t="shared" si="3"/>
        <v>0.0565533833894043</v>
      </c>
      <c r="O20" s="384">
        <v>359.903</v>
      </c>
      <c r="P20" s="385">
        <v>289.42900000000003</v>
      </c>
      <c r="Q20" s="386">
        <v>56.332</v>
      </c>
      <c r="R20" s="385">
        <v>7.969</v>
      </c>
      <c r="S20" s="387">
        <f t="shared" si="4"/>
        <v>713.6330000000002</v>
      </c>
      <c r="T20" s="388">
        <f t="shared" si="5"/>
        <v>0.013240371767103428</v>
      </c>
      <c r="U20" s="389">
        <v>365.316</v>
      </c>
      <c r="V20" s="385">
        <v>301.23999999999995</v>
      </c>
      <c r="W20" s="386">
        <v>29.843</v>
      </c>
      <c r="X20" s="385">
        <v>4.868999999999999</v>
      </c>
      <c r="Y20" s="387">
        <f t="shared" si="6"/>
        <v>701.2679999999999</v>
      </c>
      <c r="Z20" s="391">
        <f t="shared" si="7"/>
        <v>0.01763234597899843</v>
      </c>
    </row>
    <row r="21" spans="1:26" ht="18.75" customHeight="1">
      <c r="A21" s="422" t="s">
        <v>440</v>
      </c>
      <c r="B21" s="423" t="s">
        <v>441</v>
      </c>
      <c r="C21" s="384">
        <v>75.47</v>
      </c>
      <c r="D21" s="385">
        <v>48.010000000000005</v>
      </c>
      <c r="E21" s="386">
        <v>98.65499999999997</v>
      </c>
      <c r="F21" s="385">
        <v>57.85000000000002</v>
      </c>
      <c r="G21" s="387">
        <f aca="true" t="shared" si="15" ref="G21:G55">SUM(C21:F21)</f>
        <v>279.985</v>
      </c>
      <c r="H21" s="388">
        <f t="shared" si="1"/>
        <v>0.010051211512297995</v>
      </c>
      <c r="I21" s="389">
        <v>91.103</v>
      </c>
      <c r="J21" s="385">
        <v>68.367</v>
      </c>
      <c r="K21" s="386">
        <v>101.81400000000001</v>
      </c>
      <c r="L21" s="385">
        <v>90.86000000000001</v>
      </c>
      <c r="M21" s="387">
        <f aca="true" t="shared" si="16" ref="M21:M55">SUM(I21:L21)</f>
        <v>352.144</v>
      </c>
      <c r="N21" s="390">
        <f aca="true" t="shared" si="17" ref="N21:N54">IF(ISERROR(G21/M21-1),"         /0",(G21/M21-1))</f>
        <v>-0.20491333091008224</v>
      </c>
      <c r="O21" s="384">
        <v>183.08299999999997</v>
      </c>
      <c r="P21" s="385">
        <v>138.275</v>
      </c>
      <c r="Q21" s="386">
        <v>186.7250000000002</v>
      </c>
      <c r="R21" s="385">
        <v>115.40699999999997</v>
      </c>
      <c r="S21" s="387">
        <f aca="true" t="shared" si="18" ref="S21:S55">SUM(O21:R21)</f>
        <v>623.4900000000001</v>
      </c>
      <c r="T21" s="388">
        <f t="shared" si="5"/>
        <v>0.011567905902713742</v>
      </c>
      <c r="U21" s="389">
        <v>173.289</v>
      </c>
      <c r="V21" s="385">
        <v>138.08999999999997</v>
      </c>
      <c r="W21" s="386">
        <v>192.78700000000015</v>
      </c>
      <c r="X21" s="385">
        <v>162.9680000000001</v>
      </c>
      <c r="Y21" s="387">
        <f aca="true" t="shared" si="19" ref="Y21:Y55">SUM(U21:X21)</f>
        <v>667.1340000000002</v>
      </c>
      <c r="Z21" s="391">
        <f aca="true" t="shared" si="20" ref="Z21:Z55">IF(ISERROR(S21/Y21-1),"         /0",IF(S21/Y21&gt;5,"  *  ",(S21/Y21-1)))</f>
        <v>-0.06542014048152256</v>
      </c>
    </row>
    <row r="22" spans="1:26" ht="18.75" customHeight="1">
      <c r="A22" s="422" t="s">
        <v>460</v>
      </c>
      <c r="B22" s="423" t="s">
        <v>461</v>
      </c>
      <c r="C22" s="384">
        <v>100.50999999999999</v>
      </c>
      <c r="D22" s="385">
        <v>136.11599999999999</v>
      </c>
      <c r="E22" s="386">
        <v>15.878</v>
      </c>
      <c r="F22" s="385">
        <v>18.284999999999997</v>
      </c>
      <c r="G22" s="387">
        <f t="shared" si="15"/>
        <v>270.789</v>
      </c>
      <c r="H22" s="388">
        <f t="shared" si="1"/>
        <v>0.00972108332304824</v>
      </c>
      <c r="I22" s="389">
        <v>64.72099999999999</v>
      </c>
      <c r="J22" s="385">
        <v>85.35700000000001</v>
      </c>
      <c r="K22" s="386">
        <v>9.223999999999998</v>
      </c>
      <c r="L22" s="385">
        <v>7.756999999999999</v>
      </c>
      <c r="M22" s="387">
        <f t="shared" si="16"/>
        <v>167.059</v>
      </c>
      <c r="N22" s="390">
        <f t="shared" si="17"/>
        <v>0.6209183581848328</v>
      </c>
      <c r="O22" s="384">
        <v>209.68000000000004</v>
      </c>
      <c r="P22" s="385">
        <v>309.19599999999997</v>
      </c>
      <c r="Q22" s="386">
        <v>25.518000000000004</v>
      </c>
      <c r="R22" s="385">
        <v>30.325000000000003</v>
      </c>
      <c r="S22" s="387">
        <f t="shared" si="18"/>
        <v>574.719</v>
      </c>
      <c r="T22" s="388">
        <f t="shared" si="5"/>
        <v>0.010663034391091659</v>
      </c>
      <c r="U22" s="389">
        <v>115.786</v>
      </c>
      <c r="V22" s="385">
        <v>159.08599999999998</v>
      </c>
      <c r="W22" s="386">
        <v>17.619</v>
      </c>
      <c r="X22" s="385">
        <v>28.001</v>
      </c>
      <c r="Y22" s="387">
        <f t="shared" si="19"/>
        <v>320.49199999999996</v>
      </c>
      <c r="Z22" s="391">
        <f t="shared" si="20"/>
        <v>0.7932397688553852</v>
      </c>
    </row>
    <row r="23" spans="1:26" ht="18.75" customHeight="1">
      <c r="A23" s="422" t="s">
        <v>478</v>
      </c>
      <c r="B23" s="423" t="s">
        <v>478</v>
      </c>
      <c r="C23" s="384">
        <v>73.285</v>
      </c>
      <c r="D23" s="385">
        <v>20.277</v>
      </c>
      <c r="E23" s="386">
        <v>141.084</v>
      </c>
      <c r="F23" s="385">
        <v>31.143</v>
      </c>
      <c r="G23" s="387">
        <f>SUM(C23:F23)</f>
        <v>265.789</v>
      </c>
      <c r="H23" s="388">
        <f>G23/$G$9</f>
        <v>0.009541587787353506</v>
      </c>
      <c r="I23" s="389">
        <v>102.649</v>
      </c>
      <c r="J23" s="385">
        <v>38.592999999999996</v>
      </c>
      <c r="K23" s="386">
        <v>312.294</v>
      </c>
      <c r="L23" s="385">
        <v>41.586999999999996</v>
      </c>
      <c r="M23" s="387">
        <f>SUM(I23:L23)</f>
        <v>495.12299999999993</v>
      </c>
      <c r="N23" s="390">
        <f>IF(ISERROR(G23/M23-1),"         /0",(G23/M23-1))</f>
        <v>-0.4631859154189969</v>
      </c>
      <c r="O23" s="384">
        <v>159.88099999999997</v>
      </c>
      <c r="P23" s="385">
        <v>52.123</v>
      </c>
      <c r="Q23" s="386">
        <v>395.885</v>
      </c>
      <c r="R23" s="385">
        <v>97.30100000000002</v>
      </c>
      <c r="S23" s="387">
        <f>SUM(O23:R23)</f>
        <v>705.1899999999999</v>
      </c>
      <c r="T23" s="388">
        <f>S23/$S$9</f>
        <v>0.013083724780725756</v>
      </c>
      <c r="U23" s="389">
        <v>184.80799999999996</v>
      </c>
      <c r="V23" s="385">
        <v>64.75500000000001</v>
      </c>
      <c r="W23" s="386">
        <v>595.803</v>
      </c>
      <c r="X23" s="385">
        <v>97.15299999999999</v>
      </c>
      <c r="Y23" s="387">
        <f>SUM(U23:X23)</f>
        <v>942.519</v>
      </c>
      <c r="Z23" s="391">
        <f>IF(ISERROR(S23/Y23-1),"         /0",IF(S23/Y23&gt;5,"  *  ",(S23/Y23-1)))</f>
        <v>-0.2518028814273241</v>
      </c>
    </row>
    <row r="24" spans="1:26" ht="18.75" customHeight="1">
      <c r="A24" s="422" t="s">
        <v>462</v>
      </c>
      <c r="B24" s="423" t="s">
        <v>463</v>
      </c>
      <c r="C24" s="384">
        <v>141.721</v>
      </c>
      <c r="D24" s="385">
        <v>106.916</v>
      </c>
      <c r="E24" s="386">
        <v>6.369999999999999</v>
      </c>
      <c r="F24" s="385">
        <v>4.09</v>
      </c>
      <c r="G24" s="387">
        <f>SUM(C24:F24)</f>
        <v>259.097</v>
      </c>
      <c r="H24" s="388">
        <f>G24/$G$9</f>
        <v>0.009301350962379674</v>
      </c>
      <c r="I24" s="389">
        <v>140.73100000000002</v>
      </c>
      <c r="J24" s="385">
        <v>107.98400000000001</v>
      </c>
      <c r="K24" s="386">
        <v>9.843</v>
      </c>
      <c r="L24" s="385">
        <v>9.159</v>
      </c>
      <c r="M24" s="387">
        <f>SUM(I24:L24)</f>
        <v>267.71700000000004</v>
      </c>
      <c r="N24" s="390">
        <f>IF(ISERROR(G24/M24-1),"         /0",(G24/M24-1))</f>
        <v>-0.032198179420806494</v>
      </c>
      <c r="O24" s="384">
        <v>290.732</v>
      </c>
      <c r="P24" s="385">
        <v>224.00900000000001</v>
      </c>
      <c r="Q24" s="386">
        <v>13.889999999999999</v>
      </c>
      <c r="R24" s="385">
        <v>10.62</v>
      </c>
      <c r="S24" s="387">
        <f>SUM(O24:R24)</f>
        <v>539.251</v>
      </c>
      <c r="T24" s="388">
        <f>S24/$S$9</f>
        <v>0.010004979752593124</v>
      </c>
      <c r="U24" s="389">
        <v>223.735</v>
      </c>
      <c r="V24" s="385">
        <v>179.012</v>
      </c>
      <c r="W24" s="386">
        <v>19.325</v>
      </c>
      <c r="X24" s="385">
        <v>21.594</v>
      </c>
      <c r="Y24" s="387">
        <f>SUM(U24:X24)</f>
        <v>443.666</v>
      </c>
      <c r="Z24" s="391">
        <f>IF(ISERROR(S24/Y24-1),"         /0",IF(S24/Y24&gt;5,"  *  ",(S24/Y24-1)))</f>
        <v>0.2154435994644619</v>
      </c>
    </row>
    <row r="25" spans="1:26" ht="18.75" customHeight="1">
      <c r="A25" s="422" t="s">
        <v>411</v>
      </c>
      <c r="B25" s="423" t="s">
        <v>412</v>
      </c>
      <c r="C25" s="384">
        <v>72.014</v>
      </c>
      <c r="D25" s="385">
        <v>131.432</v>
      </c>
      <c r="E25" s="386">
        <v>0.098</v>
      </c>
      <c r="F25" s="385">
        <v>0.085</v>
      </c>
      <c r="G25" s="387">
        <f>SUM(C25:F25)</f>
        <v>203.629</v>
      </c>
      <c r="H25" s="388">
        <f>G25/$G$9</f>
        <v>0.007310099287596579</v>
      </c>
      <c r="I25" s="389">
        <v>153.71599999999998</v>
      </c>
      <c r="J25" s="385">
        <v>130.662</v>
      </c>
      <c r="K25" s="386">
        <v>0.143</v>
      </c>
      <c r="L25" s="385">
        <v>0.30900000000000005</v>
      </c>
      <c r="M25" s="387">
        <f>SUM(I25:L25)</f>
        <v>284.83</v>
      </c>
      <c r="N25" s="390">
        <f>IF(ISERROR(G25/M25-1),"         /0",(G25/M25-1))</f>
        <v>-0.285085840676895</v>
      </c>
      <c r="O25" s="384">
        <v>187.665</v>
      </c>
      <c r="P25" s="385">
        <v>264.388</v>
      </c>
      <c r="Q25" s="386">
        <v>0.189</v>
      </c>
      <c r="R25" s="385">
        <v>1.091</v>
      </c>
      <c r="S25" s="387">
        <f>SUM(O25:R25)</f>
        <v>453.333</v>
      </c>
      <c r="T25" s="388">
        <f>S25/$S$9</f>
        <v>0.008410902318553511</v>
      </c>
      <c r="U25" s="389">
        <v>339.08000000000004</v>
      </c>
      <c r="V25" s="385">
        <v>275.85</v>
      </c>
      <c r="W25" s="386">
        <v>1.1250000000000002</v>
      </c>
      <c r="X25" s="385">
        <v>2.073</v>
      </c>
      <c r="Y25" s="387">
        <f>SUM(U25:X25)</f>
        <v>618.128</v>
      </c>
      <c r="Z25" s="391">
        <f>IF(ISERROR(S25/Y25-1),"         /0",IF(S25/Y25&gt;5,"  *  ",(S25/Y25-1)))</f>
        <v>-0.2666033572334533</v>
      </c>
    </row>
    <row r="26" spans="1:26" ht="18.75" customHeight="1">
      <c r="A26" s="422" t="s">
        <v>417</v>
      </c>
      <c r="B26" s="423" t="s">
        <v>418</v>
      </c>
      <c r="C26" s="384">
        <v>43.51</v>
      </c>
      <c r="D26" s="385">
        <v>129.701</v>
      </c>
      <c r="E26" s="386">
        <v>0.05</v>
      </c>
      <c r="F26" s="385">
        <v>0.05</v>
      </c>
      <c r="G26" s="387">
        <f>SUM(C26:F26)</f>
        <v>173.311</v>
      </c>
      <c r="H26" s="388">
        <f>G26/$G$9</f>
        <v>0.006221710157357993</v>
      </c>
      <c r="I26" s="389">
        <v>36.206</v>
      </c>
      <c r="J26" s="385">
        <v>140.077</v>
      </c>
      <c r="K26" s="386">
        <v>3.328</v>
      </c>
      <c r="L26" s="385">
        <v>2.9679999999999995</v>
      </c>
      <c r="M26" s="387">
        <f>SUM(I26:L26)</f>
        <v>182.579</v>
      </c>
      <c r="N26" s="390">
        <f>IF(ISERROR(G26/M26-1),"         /0",(G26/M26-1))</f>
        <v>-0.05076158813445142</v>
      </c>
      <c r="O26" s="384">
        <v>83.85199999999999</v>
      </c>
      <c r="P26" s="385">
        <v>260.9</v>
      </c>
      <c r="Q26" s="386">
        <v>0.07</v>
      </c>
      <c r="R26" s="385">
        <v>0.07</v>
      </c>
      <c r="S26" s="387">
        <f>SUM(O26:R26)</f>
        <v>344.89199999999994</v>
      </c>
      <c r="T26" s="388">
        <f>S26/$S$9</f>
        <v>0.006398944975218122</v>
      </c>
      <c r="U26" s="389">
        <v>73.821</v>
      </c>
      <c r="V26" s="385">
        <v>264.506</v>
      </c>
      <c r="W26" s="386">
        <v>3.8729999999999998</v>
      </c>
      <c r="X26" s="385">
        <v>6.082999999999999</v>
      </c>
      <c r="Y26" s="387">
        <f>SUM(U26:X26)</f>
        <v>348.283</v>
      </c>
      <c r="Z26" s="391">
        <f>IF(ISERROR(S26/Y26-1),"         /0",IF(S26/Y26&gt;5,"  *  ",(S26/Y26-1)))</f>
        <v>-0.009736335106795502</v>
      </c>
    </row>
    <row r="27" spans="1:26" ht="18.75" customHeight="1">
      <c r="A27" s="422" t="s">
        <v>432</v>
      </c>
      <c r="B27" s="423" t="s">
        <v>433</v>
      </c>
      <c r="C27" s="384">
        <v>42.409</v>
      </c>
      <c r="D27" s="385">
        <v>120.654</v>
      </c>
      <c r="E27" s="386">
        <v>2.531</v>
      </c>
      <c r="F27" s="385">
        <v>1.651</v>
      </c>
      <c r="G27" s="387">
        <f t="shared" si="15"/>
        <v>167.245</v>
      </c>
      <c r="H27" s="388">
        <f t="shared" si="1"/>
        <v>0.006003946173453142</v>
      </c>
      <c r="I27" s="389">
        <v>35.082</v>
      </c>
      <c r="J27" s="385">
        <v>127.705</v>
      </c>
      <c r="K27" s="386">
        <v>0.183</v>
      </c>
      <c r="L27" s="385">
        <v>0.195</v>
      </c>
      <c r="M27" s="387">
        <f t="shared" si="16"/>
        <v>163.165</v>
      </c>
      <c r="N27" s="390">
        <f t="shared" si="17"/>
        <v>0.025005362669690223</v>
      </c>
      <c r="O27" s="384">
        <v>75.60099999999998</v>
      </c>
      <c r="P27" s="385">
        <v>216.75300000000001</v>
      </c>
      <c r="Q27" s="386">
        <v>2.607</v>
      </c>
      <c r="R27" s="385">
        <v>1.676</v>
      </c>
      <c r="S27" s="387">
        <f t="shared" si="18"/>
        <v>296.637</v>
      </c>
      <c r="T27" s="388">
        <f t="shared" si="5"/>
        <v>0.005503647056509801</v>
      </c>
      <c r="U27" s="389">
        <v>71.05100000000002</v>
      </c>
      <c r="V27" s="385">
        <v>235.868</v>
      </c>
      <c r="W27" s="386">
        <v>0.23299999999999998</v>
      </c>
      <c r="X27" s="385">
        <v>0.24500000000000002</v>
      </c>
      <c r="Y27" s="387">
        <f t="shared" si="19"/>
        <v>307.397</v>
      </c>
      <c r="Z27" s="391">
        <f t="shared" si="20"/>
        <v>-0.03500359470001335</v>
      </c>
    </row>
    <row r="28" spans="1:26" ht="18.75" customHeight="1">
      <c r="A28" s="422" t="s">
        <v>450</v>
      </c>
      <c r="B28" s="423" t="s">
        <v>451</v>
      </c>
      <c r="C28" s="384">
        <v>0.45599999999999996</v>
      </c>
      <c r="D28" s="385">
        <v>4.312</v>
      </c>
      <c r="E28" s="386">
        <v>68.207</v>
      </c>
      <c r="F28" s="385">
        <v>81.034</v>
      </c>
      <c r="G28" s="387">
        <f t="shared" si="15"/>
        <v>154.00900000000001</v>
      </c>
      <c r="H28" s="388">
        <f t="shared" si="1"/>
        <v>0.005528785591362044</v>
      </c>
      <c r="I28" s="389">
        <v>10.424</v>
      </c>
      <c r="J28" s="385">
        <v>52.834</v>
      </c>
      <c r="K28" s="386">
        <v>33.466</v>
      </c>
      <c r="L28" s="385">
        <v>4.493</v>
      </c>
      <c r="M28" s="387">
        <f t="shared" si="16"/>
        <v>101.217</v>
      </c>
      <c r="N28" s="390" t="s">
        <v>45</v>
      </c>
      <c r="O28" s="384">
        <v>56.796</v>
      </c>
      <c r="P28" s="385">
        <v>90.09700000000001</v>
      </c>
      <c r="Q28" s="386">
        <v>72.822</v>
      </c>
      <c r="R28" s="385">
        <v>83.212</v>
      </c>
      <c r="S28" s="387">
        <f t="shared" si="18"/>
        <v>302.927</v>
      </c>
      <c r="T28" s="388">
        <f t="shared" si="5"/>
        <v>0.005620348411989552</v>
      </c>
      <c r="U28" s="389">
        <v>23.630000000000003</v>
      </c>
      <c r="V28" s="385">
        <v>95.828</v>
      </c>
      <c r="W28" s="386">
        <v>103.00299999999999</v>
      </c>
      <c r="X28" s="385">
        <v>19.041999999999998</v>
      </c>
      <c r="Y28" s="387">
        <f t="shared" si="19"/>
        <v>241.503</v>
      </c>
      <c r="Z28" s="391">
        <f t="shared" si="20"/>
        <v>0.25434052579057</v>
      </c>
    </row>
    <row r="29" spans="1:26" ht="18.75" customHeight="1">
      <c r="A29" s="422" t="s">
        <v>415</v>
      </c>
      <c r="B29" s="423" t="s">
        <v>416</v>
      </c>
      <c r="C29" s="384">
        <v>45.99499999999999</v>
      </c>
      <c r="D29" s="385">
        <v>29.998000000000005</v>
      </c>
      <c r="E29" s="386">
        <v>39.89200000000001</v>
      </c>
      <c r="F29" s="385">
        <v>35.157</v>
      </c>
      <c r="G29" s="387">
        <f t="shared" si="15"/>
        <v>151.042</v>
      </c>
      <c r="H29" s="388">
        <f t="shared" si="1"/>
        <v>0.005422272940480788</v>
      </c>
      <c r="I29" s="389">
        <v>234.703</v>
      </c>
      <c r="J29" s="385">
        <v>222.347</v>
      </c>
      <c r="K29" s="386">
        <v>52.267999999999994</v>
      </c>
      <c r="L29" s="385">
        <v>38.95600000000001</v>
      </c>
      <c r="M29" s="387">
        <f t="shared" si="16"/>
        <v>548.274</v>
      </c>
      <c r="N29" s="390">
        <f t="shared" si="17"/>
        <v>-0.7245136555809686</v>
      </c>
      <c r="O29" s="384">
        <v>95.767</v>
      </c>
      <c r="P29" s="385">
        <v>55.116</v>
      </c>
      <c r="Q29" s="386">
        <v>95.11899999999996</v>
      </c>
      <c r="R29" s="385">
        <v>79.88900000000002</v>
      </c>
      <c r="S29" s="387">
        <f t="shared" si="18"/>
        <v>325.89099999999996</v>
      </c>
      <c r="T29" s="388">
        <f t="shared" si="5"/>
        <v>0.006046410403601154</v>
      </c>
      <c r="U29" s="389">
        <v>440.02499999999986</v>
      </c>
      <c r="V29" s="385">
        <v>456.699</v>
      </c>
      <c r="W29" s="386">
        <v>112.87599999999999</v>
      </c>
      <c r="X29" s="385">
        <v>90.374</v>
      </c>
      <c r="Y29" s="387">
        <f t="shared" si="19"/>
        <v>1099.974</v>
      </c>
      <c r="Z29" s="391">
        <f t="shared" si="20"/>
        <v>-0.7037284517634053</v>
      </c>
    </row>
    <row r="30" spans="1:26" ht="18.75" customHeight="1">
      <c r="A30" s="422" t="s">
        <v>462</v>
      </c>
      <c r="B30" s="423" t="s">
        <v>486</v>
      </c>
      <c r="C30" s="384">
        <v>88.66</v>
      </c>
      <c r="D30" s="385">
        <v>0</v>
      </c>
      <c r="E30" s="386">
        <v>27.706999999999997</v>
      </c>
      <c r="F30" s="385">
        <v>34.267</v>
      </c>
      <c r="G30" s="387">
        <f t="shared" si="15"/>
        <v>150.634</v>
      </c>
      <c r="H30" s="388">
        <f t="shared" si="1"/>
        <v>0.005407626104768097</v>
      </c>
      <c r="I30" s="389">
        <v>23.139999999999997</v>
      </c>
      <c r="J30" s="385">
        <v>4.720000000000001</v>
      </c>
      <c r="K30" s="386">
        <v>30.939000000000004</v>
      </c>
      <c r="L30" s="385">
        <v>35.677</v>
      </c>
      <c r="M30" s="387">
        <f t="shared" si="16"/>
        <v>94.476</v>
      </c>
      <c r="N30" s="390">
        <f t="shared" si="17"/>
        <v>0.5944155129345017</v>
      </c>
      <c r="O30" s="384">
        <v>132.585</v>
      </c>
      <c r="P30" s="385">
        <v>0</v>
      </c>
      <c r="Q30" s="386">
        <v>54.44700000000002</v>
      </c>
      <c r="R30" s="385">
        <v>64.22300000000001</v>
      </c>
      <c r="S30" s="387">
        <f t="shared" si="18"/>
        <v>251.25500000000005</v>
      </c>
      <c r="T30" s="388">
        <f t="shared" si="5"/>
        <v>0.004661653270439528</v>
      </c>
      <c r="U30" s="389">
        <v>23.139999999999997</v>
      </c>
      <c r="V30" s="385">
        <v>4.720000000000001</v>
      </c>
      <c r="W30" s="386">
        <v>63.321</v>
      </c>
      <c r="X30" s="385">
        <v>75.23899999999999</v>
      </c>
      <c r="Y30" s="387">
        <f t="shared" si="19"/>
        <v>166.42</v>
      </c>
      <c r="Z30" s="391">
        <f t="shared" si="20"/>
        <v>0.5097644513880548</v>
      </c>
    </row>
    <row r="31" spans="1:26" ht="18.75" customHeight="1">
      <c r="A31" s="422" t="s">
        <v>427</v>
      </c>
      <c r="B31" s="423" t="s">
        <v>427</v>
      </c>
      <c r="C31" s="384">
        <v>63.162</v>
      </c>
      <c r="D31" s="385">
        <v>80.26400000000001</v>
      </c>
      <c r="E31" s="386">
        <v>3.5139999999999993</v>
      </c>
      <c r="F31" s="385">
        <v>2.853</v>
      </c>
      <c r="G31" s="387">
        <f t="shared" si="15"/>
        <v>149.79300000000003</v>
      </c>
      <c r="H31" s="388">
        <f t="shared" si="1"/>
        <v>0.005377434955664245</v>
      </c>
      <c r="I31" s="389">
        <v>124.151</v>
      </c>
      <c r="J31" s="385">
        <v>136.066</v>
      </c>
      <c r="K31" s="386">
        <v>4.631</v>
      </c>
      <c r="L31" s="385">
        <v>4.342999999999999</v>
      </c>
      <c r="M31" s="387">
        <f t="shared" si="16"/>
        <v>269.191</v>
      </c>
      <c r="N31" s="390">
        <f t="shared" si="17"/>
        <v>-0.4435438034703981</v>
      </c>
      <c r="O31" s="384">
        <v>69.01299999999999</v>
      </c>
      <c r="P31" s="385">
        <v>104.55</v>
      </c>
      <c r="Q31" s="386">
        <v>7.314</v>
      </c>
      <c r="R31" s="385">
        <v>5.589999999999999</v>
      </c>
      <c r="S31" s="387">
        <f t="shared" si="18"/>
        <v>186.46699999999998</v>
      </c>
      <c r="T31" s="388">
        <f t="shared" si="5"/>
        <v>0.003459610755523461</v>
      </c>
      <c r="U31" s="389">
        <v>220.00600000000003</v>
      </c>
      <c r="V31" s="385">
        <v>250.097</v>
      </c>
      <c r="W31" s="386">
        <v>8.479</v>
      </c>
      <c r="X31" s="385">
        <v>8.697000000000003</v>
      </c>
      <c r="Y31" s="387">
        <f t="shared" si="19"/>
        <v>487.27900000000005</v>
      </c>
      <c r="Z31" s="391">
        <f t="shared" si="20"/>
        <v>-0.6173301127280265</v>
      </c>
    </row>
    <row r="32" spans="1:26" ht="18.75" customHeight="1">
      <c r="A32" s="422" t="s">
        <v>423</v>
      </c>
      <c r="B32" s="423" t="s">
        <v>424</v>
      </c>
      <c r="C32" s="384">
        <v>23.859</v>
      </c>
      <c r="D32" s="385">
        <v>101.72800000000001</v>
      </c>
      <c r="E32" s="386">
        <v>0.29000000000000004</v>
      </c>
      <c r="F32" s="385">
        <v>1.0299999999999998</v>
      </c>
      <c r="G32" s="387">
        <f t="shared" si="15"/>
        <v>126.90700000000002</v>
      </c>
      <c r="H32" s="388">
        <f t="shared" si="1"/>
        <v>0.004555847989682311</v>
      </c>
      <c r="I32" s="389">
        <v>26.387999999999998</v>
      </c>
      <c r="J32" s="385">
        <v>84.057</v>
      </c>
      <c r="K32" s="386">
        <v>0.137</v>
      </c>
      <c r="L32" s="385">
        <v>0.38</v>
      </c>
      <c r="M32" s="387">
        <f t="shared" si="16"/>
        <v>110.96199999999999</v>
      </c>
      <c r="N32" s="390">
        <f t="shared" si="17"/>
        <v>0.14369784250464157</v>
      </c>
      <c r="O32" s="384">
        <v>49.68899999999999</v>
      </c>
      <c r="P32" s="385">
        <v>185.204</v>
      </c>
      <c r="Q32" s="386">
        <v>1.04</v>
      </c>
      <c r="R32" s="385">
        <v>1.2</v>
      </c>
      <c r="S32" s="387">
        <f t="shared" si="18"/>
        <v>237.13299999999998</v>
      </c>
      <c r="T32" s="388">
        <f t="shared" si="5"/>
        <v>0.0043996411015865804</v>
      </c>
      <c r="U32" s="389">
        <v>50.068</v>
      </c>
      <c r="V32" s="385">
        <v>163.436</v>
      </c>
      <c r="W32" s="386">
        <v>0.401</v>
      </c>
      <c r="X32" s="385">
        <v>0.661</v>
      </c>
      <c r="Y32" s="387">
        <f t="shared" si="19"/>
        <v>214.56600000000003</v>
      </c>
      <c r="Z32" s="391">
        <f t="shared" si="20"/>
        <v>0.10517509763895472</v>
      </c>
    </row>
    <row r="33" spans="1:26" ht="18.75" customHeight="1">
      <c r="A33" s="422" t="s">
        <v>493</v>
      </c>
      <c r="B33" s="423" t="s">
        <v>494</v>
      </c>
      <c r="C33" s="384">
        <v>24.22</v>
      </c>
      <c r="D33" s="385">
        <v>40.07</v>
      </c>
      <c r="E33" s="386">
        <v>22.98</v>
      </c>
      <c r="F33" s="385">
        <v>17.915</v>
      </c>
      <c r="G33" s="387">
        <f t="shared" si="15"/>
        <v>105.185</v>
      </c>
      <c r="H33" s="388">
        <f t="shared" si="1"/>
        <v>0.0037760475844101095</v>
      </c>
      <c r="I33" s="389">
        <v>26.9</v>
      </c>
      <c r="J33" s="385">
        <v>25.9</v>
      </c>
      <c r="K33" s="386">
        <v>53.41799999999999</v>
      </c>
      <c r="L33" s="385">
        <v>38.466</v>
      </c>
      <c r="M33" s="387">
        <f t="shared" si="16"/>
        <v>144.684</v>
      </c>
      <c r="N33" s="390">
        <f t="shared" si="17"/>
        <v>-0.2730018523126261</v>
      </c>
      <c r="O33" s="384">
        <v>107.22</v>
      </c>
      <c r="P33" s="385">
        <v>104.39999999999999</v>
      </c>
      <c r="Q33" s="386">
        <v>33.12</v>
      </c>
      <c r="R33" s="385">
        <v>22.384999999999998</v>
      </c>
      <c r="S33" s="387">
        <f t="shared" si="18"/>
        <v>267.125</v>
      </c>
      <c r="T33" s="388">
        <f t="shared" si="5"/>
        <v>0.004956096912961568</v>
      </c>
      <c r="U33" s="389">
        <v>61.10000000000001</v>
      </c>
      <c r="V33" s="385">
        <v>60.199999999999996</v>
      </c>
      <c r="W33" s="386">
        <v>88.019</v>
      </c>
      <c r="X33" s="385">
        <v>65.57</v>
      </c>
      <c r="Y33" s="387">
        <f t="shared" si="19"/>
        <v>274.889</v>
      </c>
      <c r="Z33" s="391">
        <f t="shared" si="20"/>
        <v>-0.028244127629697857</v>
      </c>
    </row>
    <row r="34" spans="1:26" ht="18.75" customHeight="1">
      <c r="A34" s="422" t="s">
        <v>498</v>
      </c>
      <c r="B34" s="423" t="s">
        <v>499</v>
      </c>
      <c r="C34" s="384">
        <v>0</v>
      </c>
      <c r="D34" s="385">
        <v>0</v>
      </c>
      <c r="E34" s="386">
        <v>40.800999999999995</v>
      </c>
      <c r="F34" s="385">
        <v>41.07999999999999</v>
      </c>
      <c r="G34" s="387">
        <f t="shared" si="15"/>
        <v>81.88099999999999</v>
      </c>
      <c r="H34" s="388">
        <f t="shared" si="1"/>
        <v>0.0029394547916440947</v>
      </c>
      <c r="I34" s="389"/>
      <c r="J34" s="385"/>
      <c r="K34" s="386">
        <v>0.39</v>
      </c>
      <c r="L34" s="385">
        <v>0.109</v>
      </c>
      <c r="M34" s="387">
        <f t="shared" si="16"/>
        <v>0.499</v>
      </c>
      <c r="N34" s="390">
        <f t="shared" si="17"/>
        <v>163.0901803607214</v>
      </c>
      <c r="O34" s="384"/>
      <c r="P34" s="385"/>
      <c r="Q34" s="386">
        <v>89.34599999999999</v>
      </c>
      <c r="R34" s="385">
        <v>89.24</v>
      </c>
      <c r="S34" s="387">
        <f t="shared" si="18"/>
        <v>178.58599999999998</v>
      </c>
      <c r="T34" s="388">
        <f t="shared" si="5"/>
        <v>0.0033133908218929507</v>
      </c>
      <c r="U34" s="389"/>
      <c r="V34" s="385"/>
      <c r="W34" s="386">
        <v>0.89</v>
      </c>
      <c r="X34" s="385">
        <v>0.509</v>
      </c>
      <c r="Y34" s="387">
        <f t="shared" si="19"/>
        <v>1.399</v>
      </c>
      <c r="Z34" s="391" t="str">
        <f t="shared" si="20"/>
        <v>  *  </v>
      </c>
    </row>
    <row r="35" spans="1:26" ht="18.75" customHeight="1">
      <c r="A35" s="422" t="s">
        <v>442</v>
      </c>
      <c r="B35" s="423" t="s">
        <v>443</v>
      </c>
      <c r="C35" s="384">
        <v>39.72</v>
      </c>
      <c r="D35" s="385">
        <v>34.951</v>
      </c>
      <c r="E35" s="386">
        <v>0.618</v>
      </c>
      <c r="F35" s="385">
        <v>1.856</v>
      </c>
      <c r="G35" s="387">
        <f t="shared" si="15"/>
        <v>77.14499999999998</v>
      </c>
      <c r="H35" s="388">
        <f t="shared" si="1"/>
        <v>0.002769436620234043</v>
      </c>
      <c r="I35" s="389">
        <v>35.222</v>
      </c>
      <c r="J35" s="385">
        <v>34.524</v>
      </c>
      <c r="K35" s="386">
        <v>0</v>
      </c>
      <c r="L35" s="385">
        <v>0</v>
      </c>
      <c r="M35" s="387">
        <f t="shared" si="16"/>
        <v>69.74600000000001</v>
      </c>
      <c r="N35" s="390" t="s">
        <v>45</v>
      </c>
      <c r="O35" s="384">
        <v>67.596</v>
      </c>
      <c r="P35" s="385">
        <v>64.27</v>
      </c>
      <c r="Q35" s="386">
        <v>0.618</v>
      </c>
      <c r="R35" s="385">
        <v>1.856</v>
      </c>
      <c r="S35" s="387">
        <f t="shared" si="18"/>
        <v>134.33999999999997</v>
      </c>
      <c r="T35" s="388">
        <f t="shared" si="5"/>
        <v>0.00249247378301266</v>
      </c>
      <c r="U35" s="389">
        <v>65.176</v>
      </c>
      <c r="V35" s="385">
        <v>66.051</v>
      </c>
      <c r="W35" s="386">
        <v>0.515</v>
      </c>
      <c r="X35" s="385">
        <v>3.745</v>
      </c>
      <c r="Y35" s="387">
        <f t="shared" si="19"/>
        <v>135.487</v>
      </c>
      <c r="Z35" s="391">
        <f t="shared" si="20"/>
        <v>-0.008465756862282126</v>
      </c>
    </row>
    <row r="36" spans="1:26" ht="18.75" customHeight="1">
      <c r="A36" s="422" t="s">
        <v>500</v>
      </c>
      <c r="B36" s="423" t="s">
        <v>501</v>
      </c>
      <c r="C36" s="384">
        <v>0</v>
      </c>
      <c r="D36" s="385">
        <v>77.03</v>
      </c>
      <c r="E36" s="386">
        <v>0</v>
      </c>
      <c r="F36" s="385">
        <v>0</v>
      </c>
      <c r="G36" s="387">
        <f t="shared" si="15"/>
        <v>77.03</v>
      </c>
      <c r="H36" s="388">
        <f t="shared" si="1"/>
        <v>0.002765308222913065</v>
      </c>
      <c r="I36" s="389">
        <v>0</v>
      </c>
      <c r="J36" s="385">
        <v>13.35</v>
      </c>
      <c r="K36" s="386">
        <v>0.75</v>
      </c>
      <c r="L36" s="385">
        <v>25</v>
      </c>
      <c r="M36" s="387">
        <f t="shared" si="16"/>
        <v>39.1</v>
      </c>
      <c r="N36" s="390">
        <f t="shared" si="17"/>
        <v>0.970076726342711</v>
      </c>
      <c r="O36" s="384">
        <v>0</v>
      </c>
      <c r="P36" s="385">
        <v>121.595</v>
      </c>
      <c r="Q36" s="386"/>
      <c r="R36" s="385"/>
      <c r="S36" s="387">
        <f t="shared" si="18"/>
        <v>121.595</v>
      </c>
      <c r="T36" s="388">
        <f t="shared" si="5"/>
        <v>0.002256009748737714</v>
      </c>
      <c r="U36" s="389">
        <v>0</v>
      </c>
      <c r="V36" s="385">
        <v>13.35</v>
      </c>
      <c r="W36" s="386">
        <v>4.75</v>
      </c>
      <c r="X36" s="385">
        <v>75.4</v>
      </c>
      <c r="Y36" s="387">
        <f t="shared" si="19"/>
        <v>93.5</v>
      </c>
      <c r="Z36" s="391">
        <f t="shared" si="20"/>
        <v>0.30048128342245994</v>
      </c>
    </row>
    <row r="37" spans="1:26" ht="18.75" customHeight="1">
      <c r="A37" s="422" t="s">
        <v>466</v>
      </c>
      <c r="B37" s="423" t="s">
        <v>467</v>
      </c>
      <c r="C37" s="384">
        <v>0.7</v>
      </c>
      <c r="D37" s="385">
        <v>3.992</v>
      </c>
      <c r="E37" s="386">
        <v>33.749</v>
      </c>
      <c r="F37" s="385">
        <v>33.629000000000005</v>
      </c>
      <c r="G37" s="387">
        <f>SUM(C37:F37)</f>
        <v>72.07000000000001</v>
      </c>
      <c r="H37" s="388">
        <f>G37/$G$9</f>
        <v>0.0025872486515038894</v>
      </c>
      <c r="I37" s="389">
        <v>0</v>
      </c>
      <c r="J37" s="385">
        <v>0.268</v>
      </c>
      <c r="K37" s="386">
        <v>31.418000000000003</v>
      </c>
      <c r="L37" s="385">
        <v>34.932</v>
      </c>
      <c r="M37" s="387">
        <f>SUM(I37:L37)</f>
        <v>66.61800000000001</v>
      </c>
      <c r="N37" s="390">
        <f>IF(ISERROR(G37/M37-1),"         /0",(G37/M37-1))</f>
        <v>0.08183974301239894</v>
      </c>
      <c r="O37" s="384">
        <v>1.086</v>
      </c>
      <c r="P37" s="385">
        <v>10.177</v>
      </c>
      <c r="Q37" s="386">
        <v>64.622</v>
      </c>
      <c r="R37" s="385">
        <v>72.781</v>
      </c>
      <c r="S37" s="387">
        <f>SUM(O37:R37)</f>
        <v>148.666</v>
      </c>
      <c r="T37" s="388">
        <f>S37/$S$9</f>
        <v>0.0027582708606919775</v>
      </c>
      <c r="U37" s="389">
        <v>0</v>
      </c>
      <c r="V37" s="385">
        <v>4.478</v>
      </c>
      <c r="W37" s="386">
        <v>59.14300000000001</v>
      </c>
      <c r="X37" s="385">
        <v>74.09299999999999</v>
      </c>
      <c r="Y37" s="387">
        <f>SUM(U37:X37)</f>
        <v>137.714</v>
      </c>
      <c r="Z37" s="391">
        <f>IF(ISERROR(S37/Y37-1),"         /0",IF(S37/Y37&gt;5,"  *  ",(S37/Y37-1)))</f>
        <v>0.07952713594841487</v>
      </c>
    </row>
    <row r="38" spans="1:26" ht="18.75" customHeight="1">
      <c r="A38" s="422" t="s">
        <v>502</v>
      </c>
      <c r="B38" s="423" t="s">
        <v>502</v>
      </c>
      <c r="C38" s="384">
        <v>0</v>
      </c>
      <c r="D38" s="385">
        <v>58.595</v>
      </c>
      <c r="E38" s="386">
        <v>0</v>
      </c>
      <c r="F38" s="385">
        <v>0</v>
      </c>
      <c r="G38" s="387">
        <f t="shared" si="15"/>
        <v>58.595</v>
      </c>
      <c r="H38" s="388">
        <f t="shared" si="1"/>
        <v>0.0021035081828065824</v>
      </c>
      <c r="I38" s="389">
        <v>0</v>
      </c>
      <c r="J38" s="385">
        <v>82.36</v>
      </c>
      <c r="K38" s="386"/>
      <c r="L38" s="385"/>
      <c r="M38" s="387">
        <f t="shared" si="16"/>
        <v>82.36</v>
      </c>
      <c r="N38" s="390" t="s">
        <v>45</v>
      </c>
      <c r="O38" s="384">
        <v>0</v>
      </c>
      <c r="P38" s="385">
        <v>110.72500000000001</v>
      </c>
      <c r="Q38" s="386"/>
      <c r="R38" s="385"/>
      <c r="S38" s="387">
        <f t="shared" si="18"/>
        <v>110.72500000000001</v>
      </c>
      <c r="T38" s="388">
        <f t="shared" si="5"/>
        <v>0.0020543334794110237</v>
      </c>
      <c r="U38" s="389">
        <v>0</v>
      </c>
      <c r="V38" s="385">
        <v>111.47</v>
      </c>
      <c r="W38" s="386"/>
      <c r="X38" s="385"/>
      <c r="Y38" s="387">
        <f t="shared" si="19"/>
        <v>111.47</v>
      </c>
      <c r="Z38" s="391">
        <f t="shared" si="20"/>
        <v>-0.006683412577375036</v>
      </c>
    </row>
    <row r="39" spans="1:26" ht="18.75" customHeight="1">
      <c r="A39" s="422" t="s">
        <v>452</v>
      </c>
      <c r="B39" s="423" t="s">
        <v>453</v>
      </c>
      <c r="C39" s="384">
        <v>53.358999999999995</v>
      </c>
      <c r="D39" s="385">
        <v>3.3150000000000004</v>
      </c>
      <c r="E39" s="386">
        <v>0.737</v>
      </c>
      <c r="F39" s="385">
        <v>0.32</v>
      </c>
      <c r="G39" s="387">
        <f t="shared" si="15"/>
        <v>57.730999999999995</v>
      </c>
      <c r="H39" s="388">
        <f t="shared" si="1"/>
        <v>0.0020724913542385323</v>
      </c>
      <c r="I39" s="389">
        <v>71.16900000000001</v>
      </c>
      <c r="J39" s="385">
        <v>2.1159999999999997</v>
      </c>
      <c r="K39" s="386">
        <v>0.6</v>
      </c>
      <c r="L39" s="385">
        <v>0.66</v>
      </c>
      <c r="M39" s="387">
        <f t="shared" si="16"/>
        <v>74.545</v>
      </c>
      <c r="N39" s="390">
        <f t="shared" si="17"/>
        <v>-0.2255550338721578</v>
      </c>
      <c r="O39" s="384">
        <v>95.19699999999999</v>
      </c>
      <c r="P39" s="385">
        <v>6.284</v>
      </c>
      <c r="Q39" s="386">
        <v>0.737</v>
      </c>
      <c r="R39" s="385">
        <v>0.32</v>
      </c>
      <c r="S39" s="387">
        <f t="shared" si="18"/>
        <v>102.53799999999998</v>
      </c>
      <c r="T39" s="388">
        <f t="shared" si="5"/>
        <v>0.0019024361825409571</v>
      </c>
      <c r="U39" s="389">
        <v>98.736</v>
      </c>
      <c r="V39" s="385">
        <v>5.473999999999999</v>
      </c>
      <c r="W39" s="386">
        <v>2.4</v>
      </c>
      <c r="X39" s="385">
        <v>3.2600000000000002</v>
      </c>
      <c r="Y39" s="387">
        <f t="shared" si="19"/>
        <v>109.87000000000002</v>
      </c>
      <c r="Z39" s="391">
        <f t="shared" si="20"/>
        <v>-0.06673341221443552</v>
      </c>
    </row>
    <row r="40" spans="1:26" ht="18.75" customHeight="1">
      <c r="A40" s="422" t="s">
        <v>425</v>
      </c>
      <c r="B40" s="423" t="s">
        <v>426</v>
      </c>
      <c r="C40" s="384">
        <v>5.9750000000000005</v>
      </c>
      <c r="D40" s="385">
        <v>7.181</v>
      </c>
      <c r="E40" s="386">
        <v>23.276999999999997</v>
      </c>
      <c r="F40" s="385">
        <v>19.173</v>
      </c>
      <c r="G40" s="387">
        <f t="shared" si="15"/>
        <v>55.605999999999995</v>
      </c>
      <c r="H40" s="388">
        <f t="shared" si="1"/>
        <v>0.0019962057515682703</v>
      </c>
      <c r="I40" s="389">
        <v>4.785</v>
      </c>
      <c r="J40" s="385">
        <v>13.986</v>
      </c>
      <c r="K40" s="386">
        <v>7.218</v>
      </c>
      <c r="L40" s="385">
        <v>8.361000000000002</v>
      </c>
      <c r="M40" s="387">
        <f t="shared" si="16"/>
        <v>34.35</v>
      </c>
      <c r="N40" s="390">
        <f t="shared" si="17"/>
        <v>0.6188064046579329</v>
      </c>
      <c r="O40" s="384">
        <v>9.056999999999999</v>
      </c>
      <c r="P40" s="385">
        <v>14.302999999999999</v>
      </c>
      <c r="Q40" s="386">
        <v>53.032000000000004</v>
      </c>
      <c r="R40" s="385">
        <v>40.58700000000002</v>
      </c>
      <c r="S40" s="387">
        <f t="shared" si="18"/>
        <v>116.97900000000001</v>
      </c>
      <c r="T40" s="388">
        <f t="shared" si="5"/>
        <v>0.002170366909803767</v>
      </c>
      <c r="U40" s="389">
        <v>7.705000000000001</v>
      </c>
      <c r="V40" s="385">
        <v>21.338</v>
      </c>
      <c r="W40" s="386">
        <v>25.675000000000008</v>
      </c>
      <c r="X40" s="385">
        <v>22.418</v>
      </c>
      <c r="Y40" s="387">
        <f t="shared" si="19"/>
        <v>77.13600000000001</v>
      </c>
      <c r="Z40" s="391">
        <f t="shared" si="20"/>
        <v>0.5165292470441818</v>
      </c>
    </row>
    <row r="41" spans="1:26" ht="18.75" customHeight="1">
      <c r="A41" s="422" t="s">
        <v>503</v>
      </c>
      <c r="B41" s="423" t="s">
        <v>504</v>
      </c>
      <c r="C41" s="384">
        <v>4.6</v>
      </c>
      <c r="D41" s="385">
        <v>26.09</v>
      </c>
      <c r="E41" s="386">
        <v>6.260000000000001</v>
      </c>
      <c r="F41" s="385">
        <v>16.625</v>
      </c>
      <c r="G41" s="387">
        <f t="shared" si="15"/>
        <v>53.574999999999996</v>
      </c>
      <c r="H41" s="388">
        <f t="shared" si="1"/>
        <v>0.0019232946649690697</v>
      </c>
      <c r="I41" s="389">
        <v>7.19</v>
      </c>
      <c r="J41" s="385">
        <v>35.85</v>
      </c>
      <c r="K41" s="386">
        <v>0</v>
      </c>
      <c r="L41" s="385">
        <v>0.047</v>
      </c>
      <c r="M41" s="387">
        <f t="shared" si="16"/>
        <v>43.086999999999996</v>
      </c>
      <c r="N41" s="390">
        <f t="shared" si="17"/>
        <v>0.2434144869682271</v>
      </c>
      <c r="O41" s="384">
        <v>17.439999999999998</v>
      </c>
      <c r="P41" s="385">
        <v>54.41</v>
      </c>
      <c r="Q41" s="386">
        <v>20.732</v>
      </c>
      <c r="R41" s="385">
        <v>57.417</v>
      </c>
      <c r="S41" s="387">
        <f t="shared" si="18"/>
        <v>149.999</v>
      </c>
      <c r="T41" s="388">
        <f t="shared" si="5"/>
        <v>0.0027830026423858573</v>
      </c>
      <c r="U41" s="389">
        <v>12.170000000000002</v>
      </c>
      <c r="V41" s="385">
        <v>81.21000000000001</v>
      </c>
      <c r="W41" s="386">
        <v>0.03</v>
      </c>
      <c r="X41" s="385">
        <v>0.087</v>
      </c>
      <c r="Y41" s="387">
        <f t="shared" si="19"/>
        <v>93.49700000000001</v>
      </c>
      <c r="Z41" s="391">
        <f t="shared" si="20"/>
        <v>0.6043188551504324</v>
      </c>
    </row>
    <row r="42" spans="1:26" ht="18.75" customHeight="1">
      <c r="A42" s="422" t="s">
        <v>505</v>
      </c>
      <c r="B42" s="423" t="s">
        <v>505</v>
      </c>
      <c r="C42" s="384">
        <v>29.03</v>
      </c>
      <c r="D42" s="385">
        <v>17.83</v>
      </c>
      <c r="E42" s="386">
        <v>0.75</v>
      </c>
      <c r="F42" s="385">
        <v>1.5200000000000002</v>
      </c>
      <c r="G42" s="387">
        <f t="shared" si="15"/>
        <v>49.13</v>
      </c>
      <c r="H42" s="388">
        <f t="shared" si="1"/>
        <v>0.0017637231337364518</v>
      </c>
      <c r="I42" s="389">
        <v>21.212</v>
      </c>
      <c r="J42" s="385">
        <v>20.456</v>
      </c>
      <c r="K42" s="386">
        <v>0.12</v>
      </c>
      <c r="L42" s="385">
        <v>0.215</v>
      </c>
      <c r="M42" s="387">
        <f t="shared" si="16"/>
        <v>42.003</v>
      </c>
      <c r="N42" s="390">
        <f t="shared" si="17"/>
        <v>0.16967835630788275</v>
      </c>
      <c r="O42" s="384">
        <v>58.781000000000006</v>
      </c>
      <c r="P42" s="385">
        <v>41.299</v>
      </c>
      <c r="Q42" s="386">
        <v>0.872</v>
      </c>
      <c r="R42" s="385">
        <v>1.6420000000000001</v>
      </c>
      <c r="S42" s="387">
        <f t="shared" si="18"/>
        <v>102.59400000000001</v>
      </c>
      <c r="T42" s="388">
        <f t="shared" si="5"/>
        <v>0.0019034751771207455</v>
      </c>
      <c r="U42" s="389">
        <v>48.321999999999996</v>
      </c>
      <c r="V42" s="385">
        <v>38.55800000000001</v>
      </c>
      <c r="W42" s="386">
        <v>0.19</v>
      </c>
      <c r="X42" s="385">
        <v>0.37</v>
      </c>
      <c r="Y42" s="387">
        <f t="shared" si="19"/>
        <v>87.44</v>
      </c>
      <c r="Z42" s="391">
        <f t="shared" si="20"/>
        <v>0.17330741079597445</v>
      </c>
    </row>
    <row r="43" spans="1:26" ht="18.75" customHeight="1">
      <c r="A43" s="422" t="s">
        <v>506</v>
      </c>
      <c r="B43" s="423" t="s">
        <v>506</v>
      </c>
      <c r="C43" s="384">
        <v>19.191</v>
      </c>
      <c r="D43" s="385">
        <v>10.22</v>
      </c>
      <c r="E43" s="386">
        <v>7.055</v>
      </c>
      <c r="F43" s="385">
        <v>2.91</v>
      </c>
      <c r="G43" s="387">
        <f t="shared" si="15"/>
        <v>39.376000000000005</v>
      </c>
      <c r="H43" s="388">
        <f t="shared" si="1"/>
        <v>0.0014135632427031658</v>
      </c>
      <c r="I43" s="389">
        <v>18.81</v>
      </c>
      <c r="J43" s="385">
        <v>15.088000000000001</v>
      </c>
      <c r="K43" s="386">
        <v>2.95</v>
      </c>
      <c r="L43" s="385">
        <v>0.5</v>
      </c>
      <c r="M43" s="387">
        <f t="shared" si="16"/>
        <v>37.348</v>
      </c>
      <c r="N43" s="390">
        <f t="shared" si="17"/>
        <v>0.05430009639070388</v>
      </c>
      <c r="O43" s="384">
        <v>31.798000000000002</v>
      </c>
      <c r="P43" s="385">
        <v>20.027</v>
      </c>
      <c r="Q43" s="386">
        <v>15.139</v>
      </c>
      <c r="R43" s="385">
        <v>7.32</v>
      </c>
      <c r="S43" s="387">
        <f t="shared" si="18"/>
        <v>74.28399999999999</v>
      </c>
      <c r="T43" s="388">
        <f t="shared" si="5"/>
        <v>0.0013782263100886741</v>
      </c>
      <c r="U43" s="389">
        <v>33.857</v>
      </c>
      <c r="V43" s="385">
        <v>26.034000000000002</v>
      </c>
      <c r="W43" s="386">
        <v>8.57</v>
      </c>
      <c r="X43" s="385">
        <v>0.995</v>
      </c>
      <c r="Y43" s="387">
        <f t="shared" si="19"/>
        <v>69.45600000000002</v>
      </c>
      <c r="Z43" s="391">
        <f t="shared" si="20"/>
        <v>0.06951163326422449</v>
      </c>
    </row>
    <row r="44" spans="1:26" ht="18.75" customHeight="1">
      <c r="A44" s="422" t="s">
        <v>421</v>
      </c>
      <c r="B44" s="423" t="s">
        <v>422</v>
      </c>
      <c r="C44" s="384">
        <v>28.264000000000003</v>
      </c>
      <c r="D44" s="385">
        <v>10.713999999999999</v>
      </c>
      <c r="E44" s="386">
        <v>0</v>
      </c>
      <c r="F44" s="385">
        <v>0</v>
      </c>
      <c r="G44" s="387">
        <f t="shared" si="15"/>
        <v>38.978</v>
      </c>
      <c r="H44" s="388">
        <f t="shared" si="1"/>
        <v>0.001399275398061865</v>
      </c>
      <c r="I44" s="389">
        <v>16.544</v>
      </c>
      <c r="J44" s="385">
        <v>9.098</v>
      </c>
      <c r="K44" s="386">
        <v>0.1</v>
      </c>
      <c r="L44" s="385">
        <v>0</v>
      </c>
      <c r="M44" s="387">
        <f t="shared" si="16"/>
        <v>25.742000000000004</v>
      </c>
      <c r="N44" s="390">
        <f t="shared" si="17"/>
        <v>0.5141791624582392</v>
      </c>
      <c r="O44" s="384">
        <v>35.998000000000005</v>
      </c>
      <c r="P44" s="385">
        <v>26.575</v>
      </c>
      <c r="Q44" s="386">
        <v>0</v>
      </c>
      <c r="R44" s="385">
        <v>0</v>
      </c>
      <c r="S44" s="387">
        <f t="shared" si="18"/>
        <v>62.57300000000001</v>
      </c>
      <c r="T44" s="388">
        <f t="shared" si="5"/>
        <v>0.001160946568590526</v>
      </c>
      <c r="U44" s="389">
        <v>33.226</v>
      </c>
      <c r="V44" s="385">
        <v>28.810000000000002</v>
      </c>
      <c r="W44" s="386">
        <v>5.601</v>
      </c>
      <c r="X44" s="385">
        <v>5.603</v>
      </c>
      <c r="Y44" s="387">
        <f t="shared" si="19"/>
        <v>73.24</v>
      </c>
      <c r="Z44" s="391">
        <f t="shared" si="20"/>
        <v>-0.14564445658110303</v>
      </c>
    </row>
    <row r="45" spans="1:26" ht="18.75" customHeight="1">
      <c r="A45" s="422" t="s">
        <v>507</v>
      </c>
      <c r="B45" s="423" t="s">
        <v>507</v>
      </c>
      <c r="C45" s="384">
        <v>0.12</v>
      </c>
      <c r="D45" s="385">
        <v>14.425</v>
      </c>
      <c r="E45" s="386">
        <v>11.06</v>
      </c>
      <c r="F45" s="385">
        <v>12.264999999999997</v>
      </c>
      <c r="G45" s="387">
        <f t="shared" si="15"/>
        <v>37.87</v>
      </c>
      <c r="H45" s="388">
        <f t="shared" si="1"/>
        <v>0.0013594991873519117</v>
      </c>
      <c r="I45" s="389">
        <v>27.209999999999997</v>
      </c>
      <c r="J45" s="385">
        <v>52.14</v>
      </c>
      <c r="K45" s="386">
        <v>0.39</v>
      </c>
      <c r="L45" s="385">
        <v>0.52</v>
      </c>
      <c r="M45" s="387">
        <f t="shared" si="16"/>
        <v>80.25999999999999</v>
      </c>
      <c r="N45" s="390">
        <f t="shared" si="17"/>
        <v>-0.528158484923997</v>
      </c>
      <c r="O45" s="384">
        <v>2.55</v>
      </c>
      <c r="P45" s="385">
        <v>32.36</v>
      </c>
      <c r="Q45" s="386">
        <v>17.51</v>
      </c>
      <c r="R45" s="385">
        <v>19.375</v>
      </c>
      <c r="S45" s="387">
        <f t="shared" si="18"/>
        <v>71.795</v>
      </c>
      <c r="T45" s="388">
        <f t="shared" si="5"/>
        <v>0.001332046711712029</v>
      </c>
      <c r="U45" s="389">
        <v>45.58</v>
      </c>
      <c r="V45" s="385">
        <v>86.52</v>
      </c>
      <c r="W45" s="386">
        <v>0.56</v>
      </c>
      <c r="X45" s="385">
        <v>0.5700000000000001</v>
      </c>
      <c r="Y45" s="387">
        <f t="shared" si="19"/>
        <v>133.23</v>
      </c>
      <c r="Z45" s="391">
        <f t="shared" si="20"/>
        <v>-0.4611198678976206</v>
      </c>
    </row>
    <row r="46" spans="1:26" ht="18.75" customHeight="1">
      <c r="A46" s="422" t="s">
        <v>446</v>
      </c>
      <c r="B46" s="423" t="s">
        <v>447</v>
      </c>
      <c r="C46" s="384">
        <v>4.301</v>
      </c>
      <c r="D46" s="385">
        <v>31.626</v>
      </c>
      <c r="E46" s="386">
        <v>0</v>
      </c>
      <c r="F46" s="385">
        <v>0</v>
      </c>
      <c r="G46" s="387">
        <f t="shared" si="15"/>
        <v>35.927</v>
      </c>
      <c r="H46" s="388">
        <f t="shared" si="1"/>
        <v>0.0012897472221809383</v>
      </c>
      <c r="I46" s="389">
        <v>4.083</v>
      </c>
      <c r="J46" s="385">
        <v>24.05</v>
      </c>
      <c r="K46" s="386">
        <v>2.4379999999999997</v>
      </c>
      <c r="L46" s="385">
        <v>1.07</v>
      </c>
      <c r="M46" s="387">
        <f t="shared" si="16"/>
        <v>31.641000000000002</v>
      </c>
      <c r="N46" s="390">
        <f t="shared" si="17"/>
        <v>0.13545716001390584</v>
      </c>
      <c r="O46" s="384">
        <v>11.779</v>
      </c>
      <c r="P46" s="385">
        <v>63.659000000000006</v>
      </c>
      <c r="Q46" s="386">
        <v>1.4110000000000003</v>
      </c>
      <c r="R46" s="385">
        <v>0.9850000000000001</v>
      </c>
      <c r="S46" s="387">
        <f t="shared" si="18"/>
        <v>77.834</v>
      </c>
      <c r="T46" s="388">
        <f t="shared" si="5"/>
        <v>0.0014440911450573728</v>
      </c>
      <c r="U46" s="389">
        <v>9.594999999999999</v>
      </c>
      <c r="V46" s="385">
        <v>46.441</v>
      </c>
      <c r="W46" s="386">
        <v>5.752999999999998</v>
      </c>
      <c r="X46" s="385">
        <v>4.512</v>
      </c>
      <c r="Y46" s="387">
        <f t="shared" si="19"/>
        <v>66.301</v>
      </c>
      <c r="Z46" s="391">
        <f t="shared" si="20"/>
        <v>0.17394911087313925</v>
      </c>
    </row>
    <row r="47" spans="1:26" ht="18.75" customHeight="1">
      <c r="A47" s="422" t="s">
        <v>481</v>
      </c>
      <c r="B47" s="423" t="s">
        <v>482</v>
      </c>
      <c r="C47" s="384">
        <v>2.98</v>
      </c>
      <c r="D47" s="385">
        <v>3</v>
      </c>
      <c r="E47" s="386">
        <v>7.355999999999999</v>
      </c>
      <c r="F47" s="385">
        <v>21.109</v>
      </c>
      <c r="G47" s="387">
        <f t="shared" si="15"/>
        <v>34.445</v>
      </c>
      <c r="H47" s="388">
        <f t="shared" si="1"/>
        <v>0.0012365447454010193</v>
      </c>
      <c r="I47" s="389">
        <v>2.5</v>
      </c>
      <c r="J47" s="385">
        <v>2.5</v>
      </c>
      <c r="K47" s="386">
        <v>11.440999999999999</v>
      </c>
      <c r="L47" s="385">
        <v>26.176</v>
      </c>
      <c r="M47" s="387">
        <f t="shared" si="16"/>
        <v>42.617</v>
      </c>
      <c r="N47" s="390">
        <f t="shared" si="17"/>
        <v>-0.19175446418096054</v>
      </c>
      <c r="O47" s="384">
        <v>16.07</v>
      </c>
      <c r="P47" s="385">
        <v>17.169</v>
      </c>
      <c r="Q47" s="386">
        <v>15.597999999999999</v>
      </c>
      <c r="R47" s="385">
        <v>36.836</v>
      </c>
      <c r="S47" s="387">
        <f t="shared" si="18"/>
        <v>85.673</v>
      </c>
      <c r="T47" s="388">
        <f t="shared" si="5"/>
        <v>0.0015895318327530422</v>
      </c>
      <c r="U47" s="389">
        <v>6.7</v>
      </c>
      <c r="V47" s="385">
        <v>7.359999999999999</v>
      </c>
      <c r="W47" s="386">
        <v>18.337999999999994</v>
      </c>
      <c r="X47" s="385">
        <v>39.762</v>
      </c>
      <c r="Y47" s="387">
        <f t="shared" si="19"/>
        <v>72.16</v>
      </c>
      <c r="Z47" s="391">
        <f t="shared" si="20"/>
        <v>0.18726441241685143</v>
      </c>
    </row>
    <row r="48" spans="1:26" ht="18.75" customHeight="1">
      <c r="A48" s="422" t="s">
        <v>448</v>
      </c>
      <c r="B48" s="423" t="s">
        <v>449</v>
      </c>
      <c r="C48" s="384">
        <v>14.881</v>
      </c>
      <c r="D48" s="385">
        <v>17.046</v>
      </c>
      <c r="E48" s="386">
        <v>0.205</v>
      </c>
      <c r="F48" s="385">
        <v>0.11000000000000001</v>
      </c>
      <c r="G48" s="387">
        <f t="shared" si="15"/>
        <v>32.242</v>
      </c>
      <c r="H48" s="388">
        <f t="shared" si="1"/>
        <v>0.0011574590123739196</v>
      </c>
      <c r="I48" s="389">
        <v>11.016</v>
      </c>
      <c r="J48" s="385">
        <v>12.638</v>
      </c>
      <c r="K48" s="386">
        <v>0.55</v>
      </c>
      <c r="L48" s="385">
        <v>0.4</v>
      </c>
      <c r="M48" s="387">
        <f t="shared" si="16"/>
        <v>24.604</v>
      </c>
      <c r="N48" s="390">
        <f t="shared" si="17"/>
        <v>0.3104373272638594</v>
      </c>
      <c r="O48" s="384">
        <v>26.843999999999998</v>
      </c>
      <c r="P48" s="385">
        <v>30.622999999999998</v>
      </c>
      <c r="Q48" s="386">
        <v>0.506</v>
      </c>
      <c r="R48" s="385">
        <v>0.17</v>
      </c>
      <c r="S48" s="387">
        <f t="shared" si="18"/>
        <v>58.143</v>
      </c>
      <c r="T48" s="388">
        <f t="shared" si="5"/>
        <v>0.0010787546759394458</v>
      </c>
      <c r="U48" s="389">
        <v>22.187</v>
      </c>
      <c r="V48" s="385">
        <v>24.868</v>
      </c>
      <c r="W48" s="386">
        <v>1.15</v>
      </c>
      <c r="X48" s="385">
        <v>0.4</v>
      </c>
      <c r="Y48" s="387">
        <f t="shared" si="19"/>
        <v>48.605</v>
      </c>
      <c r="Z48" s="391">
        <f t="shared" si="20"/>
        <v>0.19623495525151746</v>
      </c>
    </row>
    <row r="49" spans="1:26" ht="18.75" customHeight="1">
      <c r="A49" s="422" t="s">
        <v>476</v>
      </c>
      <c r="B49" s="423" t="s">
        <v>477</v>
      </c>
      <c r="C49" s="384">
        <v>0</v>
      </c>
      <c r="D49" s="385">
        <v>0.522</v>
      </c>
      <c r="E49" s="386">
        <v>11.505999999999998</v>
      </c>
      <c r="F49" s="385">
        <v>17.918</v>
      </c>
      <c r="G49" s="387">
        <f t="shared" si="15"/>
        <v>29.945999999999998</v>
      </c>
      <c r="H49" s="388">
        <f t="shared" si="1"/>
        <v>0.001075034662382898</v>
      </c>
      <c r="I49" s="389">
        <v>0</v>
      </c>
      <c r="J49" s="385">
        <v>0.478</v>
      </c>
      <c r="K49" s="386">
        <v>9.922</v>
      </c>
      <c r="L49" s="385">
        <v>15.924999999999997</v>
      </c>
      <c r="M49" s="387">
        <f t="shared" si="16"/>
        <v>26.324999999999996</v>
      </c>
      <c r="N49" s="390">
        <f t="shared" si="17"/>
        <v>0.1375498575498577</v>
      </c>
      <c r="O49" s="384">
        <v>0</v>
      </c>
      <c r="P49" s="385">
        <v>0.6950000000000001</v>
      </c>
      <c r="Q49" s="386">
        <v>30.105000000000004</v>
      </c>
      <c r="R49" s="385">
        <v>42.625</v>
      </c>
      <c r="S49" s="387">
        <f t="shared" si="18"/>
        <v>73.42500000000001</v>
      </c>
      <c r="T49" s="388">
        <f t="shared" si="5"/>
        <v>0.0013622888753737133</v>
      </c>
      <c r="U49" s="389">
        <v>0</v>
      </c>
      <c r="V49" s="385">
        <v>0.6</v>
      </c>
      <c r="W49" s="386">
        <v>28.796</v>
      </c>
      <c r="X49" s="385">
        <v>40.193</v>
      </c>
      <c r="Y49" s="387">
        <f t="shared" si="19"/>
        <v>69.589</v>
      </c>
      <c r="Z49" s="391">
        <f t="shared" si="20"/>
        <v>0.05512365460058355</v>
      </c>
    </row>
    <row r="50" spans="1:26" ht="18.75" customHeight="1">
      <c r="A50" s="422" t="s">
        <v>464</v>
      </c>
      <c r="B50" s="423" t="s">
        <v>465</v>
      </c>
      <c r="C50" s="384">
        <v>5.118</v>
      </c>
      <c r="D50" s="385">
        <v>4.9030000000000005</v>
      </c>
      <c r="E50" s="386">
        <v>7.032</v>
      </c>
      <c r="F50" s="385">
        <v>8.71</v>
      </c>
      <c r="G50" s="387">
        <f t="shared" si="15"/>
        <v>25.763</v>
      </c>
      <c r="H50" s="388">
        <f t="shared" si="1"/>
        <v>0.0009248686972206841</v>
      </c>
      <c r="I50" s="389">
        <v>2.753</v>
      </c>
      <c r="J50" s="385">
        <v>2.706</v>
      </c>
      <c r="K50" s="386">
        <v>12.009</v>
      </c>
      <c r="L50" s="385">
        <v>14.279</v>
      </c>
      <c r="M50" s="387">
        <f t="shared" si="16"/>
        <v>31.747</v>
      </c>
      <c r="N50" s="390">
        <f t="shared" si="17"/>
        <v>-0.18849025104734296</v>
      </c>
      <c r="O50" s="384">
        <v>10.612</v>
      </c>
      <c r="P50" s="385">
        <v>10.072</v>
      </c>
      <c r="Q50" s="386">
        <v>20.207</v>
      </c>
      <c r="R50" s="385">
        <v>21.16</v>
      </c>
      <c r="S50" s="387">
        <f t="shared" si="18"/>
        <v>62.051</v>
      </c>
      <c r="T50" s="388">
        <f t="shared" si="5"/>
        <v>0.0011512616548289313</v>
      </c>
      <c r="U50" s="389">
        <v>8.174</v>
      </c>
      <c r="V50" s="385">
        <v>7.416</v>
      </c>
      <c r="W50" s="386">
        <v>25.852</v>
      </c>
      <c r="X50" s="385">
        <v>29.852</v>
      </c>
      <c r="Y50" s="387">
        <f t="shared" si="19"/>
        <v>71.294</v>
      </c>
      <c r="Z50" s="391">
        <f t="shared" si="20"/>
        <v>-0.12964625354167247</v>
      </c>
    </row>
    <row r="51" spans="1:26" ht="18.75" customHeight="1">
      <c r="A51" s="422" t="s">
        <v>430</v>
      </c>
      <c r="B51" s="423" t="s">
        <v>431</v>
      </c>
      <c r="C51" s="384">
        <v>4.721</v>
      </c>
      <c r="D51" s="385">
        <v>19.34</v>
      </c>
      <c r="E51" s="386">
        <v>0.65</v>
      </c>
      <c r="F51" s="385">
        <v>1.012</v>
      </c>
      <c r="G51" s="387">
        <f t="shared" si="15"/>
        <v>25.723</v>
      </c>
      <c r="H51" s="388">
        <f t="shared" si="1"/>
        <v>0.0009234327329351261</v>
      </c>
      <c r="I51" s="389">
        <v>7.651</v>
      </c>
      <c r="J51" s="385">
        <v>9.24</v>
      </c>
      <c r="K51" s="386">
        <v>2.288</v>
      </c>
      <c r="L51" s="385">
        <v>3.249</v>
      </c>
      <c r="M51" s="387">
        <f t="shared" si="16"/>
        <v>22.427999999999997</v>
      </c>
      <c r="N51" s="390">
        <f t="shared" si="17"/>
        <v>0.14691457107187444</v>
      </c>
      <c r="O51" s="384">
        <v>10.55</v>
      </c>
      <c r="P51" s="385">
        <v>32.260999999999996</v>
      </c>
      <c r="Q51" s="386">
        <v>1.032</v>
      </c>
      <c r="R51" s="385">
        <v>3.724</v>
      </c>
      <c r="S51" s="387">
        <f t="shared" si="18"/>
        <v>47.56699999999999</v>
      </c>
      <c r="T51" s="388">
        <f t="shared" si="5"/>
        <v>0.0008825331281566416</v>
      </c>
      <c r="U51" s="389">
        <v>17.796</v>
      </c>
      <c r="V51" s="385">
        <v>20.725</v>
      </c>
      <c r="W51" s="386">
        <v>3.686</v>
      </c>
      <c r="X51" s="385">
        <v>4.457</v>
      </c>
      <c r="Y51" s="387">
        <f t="shared" si="19"/>
        <v>46.664</v>
      </c>
      <c r="Z51" s="391">
        <f t="shared" si="20"/>
        <v>0.0193511057774729</v>
      </c>
    </row>
    <row r="52" spans="1:26" ht="18.75" customHeight="1">
      <c r="A52" s="422" t="s">
        <v>456</v>
      </c>
      <c r="B52" s="423" t="s">
        <v>457</v>
      </c>
      <c r="C52" s="384">
        <v>0</v>
      </c>
      <c r="D52" s="385">
        <v>0</v>
      </c>
      <c r="E52" s="386">
        <v>11.244</v>
      </c>
      <c r="F52" s="385">
        <v>12.511000000000001</v>
      </c>
      <c r="G52" s="387">
        <f t="shared" si="15"/>
        <v>23.755000000000003</v>
      </c>
      <c r="H52" s="388">
        <f t="shared" si="1"/>
        <v>0.0008527832900856791</v>
      </c>
      <c r="I52" s="389"/>
      <c r="J52" s="385"/>
      <c r="K52" s="386">
        <v>7.387</v>
      </c>
      <c r="L52" s="385">
        <v>8.115</v>
      </c>
      <c r="M52" s="387">
        <f t="shared" si="16"/>
        <v>15.501999999999999</v>
      </c>
      <c r="N52" s="390">
        <f t="shared" si="17"/>
        <v>0.5323829183331186</v>
      </c>
      <c r="O52" s="384"/>
      <c r="P52" s="385"/>
      <c r="Q52" s="386">
        <v>22.499999999999996</v>
      </c>
      <c r="R52" s="385">
        <v>24.906</v>
      </c>
      <c r="S52" s="387">
        <f t="shared" si="18"/>
        <v>47.40599999999999</v>
      </c>
      <c r="T52" s="388">
        <f t="shared" si="5"/>
        <v>0.0008795460187397512</v>
      </c>
      <c r="U52" s="389"/>
      <c r="V52" s="385"/>
      <c r="W52" s="386">
        <v>10.457</v>
      </c>
      <c r="X52" s="385">
        <v>11.011999999999999</v>
      </c>
      <c r="Y52" s="387">
        <f t="shared" si="19"/>
        <v>21.469</v>
      </c>
      <c r="Z52" s="391">
        <f t="shared" si="20"/>
        <v>1.2081140248730722</v>
      </c>
    </row>
    <row r="53" spans="1:26" ht="18.75" customHeight="1">
      <c r="A53" s="422" t="s">
        <v>508</v>
      </c>
      <c r="B53" s="423" t="s">
        <v>508</v>
      </c>
      <c r="C53" s="384">
        <v>4.5</v>
      </c>
      <c r="D53" s="385">
        <v>13.08</v>
      </c>
      <c r="E53" s="386">
        <v>1.18</v>
      </c>
      <c r="F53" s="385">
        <v>3.9400000000000004</v>
      </c>
      <c r="G53" s="387">
        <f t="shared" si="15"/>
        <v>22.7</v>
      </c>
      <c r="H53" s="388">
        <f t="shared" si="1"/>
        <v>0.0008149097320540903</v>
      </c>
      <c r="I53" s="389"/>
      <c r="J53" s="385"/>
      <c r="K53" s="386">
        <v>0.276</v>
      </c>
      <c r="L53" s="385">
        <v>2.518</v>
      </c>
      <c r="M53" s="387">
        <f t="shared" si="16"/>
        <v>2.7939999999999996</v>
      </c>
      <c r="N53" s="390">
        <f t="shared" si="17"/>
        <v>7.12455261274159</v>
      </c>
      <c r="O53" s="384">
        <v>20.95</v>
      </c>
      <c r="P53" s="385">
        <v>28.83</v>
      </c>
      <c r="Q53" s="386">
        <v>2.18</v>
      </c>
      <c r="R53" s="385">
        <v>6.58</v>
      </c>
      <c r="S53" s="387">
        <f t="shared" si="18"/>
        <v>58.54</v>
      </c>
      <c r="T53" s="388">
        <f t="shared" si="5"/>
        <v>0.0010861204053711564</v>
      </c>
      <c r="U53" s="389"/>
      <c r="V53" s="385"/>
      <c r="W53" s="386">
        <v>0.276</v>
      </c>
      <c r="X53" s="385">
        <v>2.518</v>
      </c>
      <c r="Y53" s="387">
        <f t="shared" si="19"/>
        <v>2.7939999999999996</v>
      </c>
      <c r="Z53" s="391" t="str">
        <f t="shared" si="20"/>
        <v>  *  </v>
      </c>
    </row>
    <row r="54" spans="1:26" ht="18.75" customHeight="1">
      <c r="A54" s="422" t="s">
        <v>490</v>
      </c>
      <c r="B54" s="423" t="s">
        <v>490</v>
      </c>
      <c r="C54" s="384">
        <v>7.809</v>
      </c>
      <c r="D54" s="385">
        <v>14.013</v>
      </c>
      <c r="E54" s="386">
        <v>0</v>
      </c>
      <c r="F54" s="385">
        <v>0</v>
      </c>
      <c r="G54" s="387">
        <f t="shared" si="15"/>
        <v>21.822</v>
      </c>
      <c r="H54" s="388">
        <f t="shared" si="1"/>
        <v>0.0007833903159860951</v>
      </c>
      <c r="I54" s="389">
        <v>5.6979999999999995</v>
      </c>
      <c r="J54" s="385">
        <v>14.133</v>
      </c>
      <c r="K54" s="386">
        <v>0.06999999999999999</v>
      </c>
      <c r="L54" s="385">
        <v>0.05</v>
      </c>
      <c r="M54" s="387">
        <f t="shared" si="16"/>
        <v>19.951</v>
      </c>
      <c r="N54" s="390">
        <f t="shared" si="17"/>
        <v>0.09377976041301173</v>
      </c>
      <c r="O54" s="384">
        <v>15.579</v>
      </c>
      <c r="P54" s="385">
        <v>40.739999999999995</v>
      </c>
      <c r="Q54" s="386">
        <v>0</v>
      </c>
      <c r="R54" s="385">
        <v>0</v>
      </c>
      <c r="S54" s="387">
        <f t="shared" si="18"/>
        <v>56.318999999999996</v>
      </c>
      <c r="T54" s="388">
        <f t="shared" si="5"/>
        <v>0.001044913138197782</v>
      </c>
      <c r="U54" s="389">
        <v>13.448</v>
      </c>
      <c r="V54" s="385">
        <v>27.63</v>
      </c>
      <c r="W54" s="386">
        <v>0.222</v>
      </c>
      <c r="X54" s="385">
        <v>0.38499999999999995</v>
      </c>
      <c r="Y54" s="387">
        <f t="shared" si="19"/>
        <v>41.685</v>
      </c>
      <c r="Z54" s="391">
        <f t="shared" si="20"/>
        <v>0.3510615329255127</v>
      </c>
    </row>
    <row r="55" spans="1:26" ht="18.75" customHeight="1" thickBot="1">
      <c r="A55" s="424" t="s">
        <v>51</v>
      </c>
      <c r="B55" s="425" t="s">
        <v>51</v>
      </c>
      <c r="C55" s="426">
        <v>49.44400000000001</v>
      </c>
      <c r="D55" s="427">
        <v>149.72100000000003</v>
      </c>
      <c r="E55" s="428">
        <v>53.011</v>
      </c>
      <c r="F55" s="427">
        <v>90.40699999999993</v>
      </c>
      <c r="G55" s="429">
        <f t="shared" si="15"/>
        <v>342.58299999999997</v>
      </c>
      <c r="H55" s="430">
        <f t="shared" si="1"/>
        <v>0.012298423820981778</v>
      </c>
      <c r="I55" s="431">
        <v>53.963</v>
      </c>
      <c r="J55" s="427">
        <v>107.39299999999999</v>
      </c>
      <c r="K55" s="428">
        <v>122.722</v>
      </c>
      <c r="L55" s="427">
        <v>201.13500000000002</v>
      </c>
      <c r="M55" s="429">
        <f t="shared" si="16"/>
        <v>485.21299999999997</v>
      </c>
      <c r="N55" s="432" t="s">
        <v>45</v>
      </c>
      <c r="O55" s="426">
        <v>131.31</v>
      </c>
      <c r="P55" s="427">
        <v>278.46799999999996</v>
      </c>
      <c r="Q55" s="428">
        <v>108.24400000000001</v>
      </c>
      <c r="R55" s="427">
        <v>176.40200000000002</v>
      </c>
      <c r="S55" s="429">
        <f t="shared" si="18"/>
        <v>694.424</v>
      </c>
      <c r="T55" s="430">
        <f t="shared" si="5"/>
        <v>0.01288397807276153</v>
      </c>
      <c r="U55" s="431">
        <v>81.56599999999999</v>
      </c>
      <c r="V55" s="427">
        <v>176.85</v>
      </c>
      <c r="W55" s="428">
        <v>213.16800000000006</v>
      </c>
      <c r="X55" s="427">
        <v>418.88299999999987</v>
      </c>
      <c r="Y55" s="429">
        <f t="shared" si="19"/>
        <v>890.4669999999999</v>
      </c>
      <c r="Z55" s="433">
        <f t="shared" si="20"/>
        <v>-0.2201575128556139</v>
      </c>
    </row>
    <row r="56" spans="1:2" ht="9" customHeight="1" thickTop="1">
      <c r="A56" s="113"/>
      <c r="B56" s="113"/>
    </row>
    <row r="57" spans="1:2" ht="15">
      <c r="A57" s="113" t="s">
        <v>137</v>
      </c>
      <c r="B57" s="113"/>
    </row>
    <row r="58" spans="1:3" ht="14.25">
      <c r="A58" s="242" t="s">
        <v>120</v>
      </c>
      <c r="B58" s="243"/>
      <c r="C58" s="243"/>
    </row>
  </sheetData>
  <sheetProtection/>
  <mergeCells count="26">
    <mergeCell ref="U7:V7"/>
    <mergeCell ref="W7:X7"/>
    <mergeCell ref="N6:N8"/>
    <mergeCell ref="O6:S6"/>
    <mergeCell ref="T6:T8"/>
    <mergeCell ref="U6:Y6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S7:S8"/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</mergeCells>
  <conditionalFormatting sqref="Z56:Z65536 N56:N65536 Z3 N3 N5:N8 Z5:Z8">
    <cfRule type="cellIs" priority="3" dxfId="93" operator="lessThan" stopIfTrue="1">
      <formula>0</formula>
    </cfRule>
  </conditionalFormatting>
  <conditionalFormatting sqref="Z9:Z55 N9:N55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H6:H8">
    <cfRule type="cellIs" priority="2" dxfId="93" operator="lessThan" stopIfTrue="1">
      <formula>0</formula>
    </cfRule>
  </conditionalFormatting>
  <conditionalFormatting sqref="T6:T8">
    <cfRule type="cellIs" priority="1" dxfId="93" operator="lessThan" stopIfTrue="1">
      <formula>0</formula>
    </cfRule>
  </conditionalFormatting>
  <hyperlinks>
    <hyperlink ref="W1:X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AA25"/>
  <sheetViews>
    <sheetView showGridLines="0" zoomScale="76" zoomScaleNormal="76" zoomScalePageLayoutView="0" workbookViewId="0" topLeftCell="B1">
      <selection activeCell="U12" sqref="U12:X23"/>
    </sheetView>
  </sheetViews>
  <sheetFormatPr defaultColWidth="8.00390625" defaultRowHeight="15"/>
  <cols>
    <col min="1" max="1" width="25.421875" style="112" customWidth="1"/>
    <col min="2" max="2" width="38.140625" style="112" customWidth="1"/>
    <col min="3" max="3" width="11.00390625" style="112" customWidth="1"/>
    <col min="4" max="4" width="12.421875" style="112" bestFit="1" customWidth="1"/>
    <col min="5" max="5" width="9.28125" style="112" customWidth="1"/>
    <col min="6" max="6" width="11.28125" style="112" customWidth="1"/>
    <col min="7" max="7" width="10.140625" style="112" customWidth="1"/>
    <col min="8" max="8" width="10.7109375" style="112" customWidth="1"/>
    <col min="9" max="10" width="11.57421875" style="112" bestFit="1" customWidth="1"/>
    <col min="11" max="11" width="9.00390625" style="112" bestFit="1" customWidth="1"/>
    <col min="12" max="12" width="11.7109375" style="112" customWidth="1"/>
    <col min="13" max="13" width="11.57421875" style="112" bestFit="1" customWidth="1"/>
    <col min="14" max="14" width="9.421875" style="112" customWidth="1"/>
    <col min="15" max="15" width="11.57421875" style="112" bestFit="1" customWidth="1"/>
    <col min="16" max="16" width="12.421875" style="112" bestFit="1" customWidth="1"/>
    <col min="17" max="17" width="9.421875" style="112" customWidth="1"/>
    <col min="18" max="18" width="11.421875" style="112" customWidth="1"/>
    <col min="19" max="19" width="11.8515625" style="112" customWidth="1"/>
    <col min="20" max="20" width="10.140625" style="112" customWidth="1"/>
    <col min="21" max="22" width="11.57421875" style="112" bestFit="1" customWidth="1"/>
    <col min="23" max="23" width="10.28125" style="112" customWidth="1"/>
    <col min="24" max="24" width="11.28125" style="112" customWidth="1"/>
    <col min="25" max="25" width="11.57421875" style="112" bestFit="1" customWidth="1"/>
    <col min="26" max="26" width="9.8515625" style="112" bestFit="1" customWidth="1"/>
    <col min="27" max="16384" width="8.00390625" style="112" customWidth="1"/>
  </cols>
  <sheetData>
    <row r="1" spans="1:2" ht="21" thickBot="1">
      <c r="A1" s="322" t="s">
        <v>26</v>
      </c>
      <c r="B1" s="321"/>
    </row>
    <row r="2" spans="24:27" ht="18">
      <c r="X2" s="328"/>
      <c r="Y2" s="329"/>
      <c r="Z2" s="329"/>
      <c r="AA2" s="328"/>
    </row>
    <row r="3" spans="1:27" ht="18">
      <c r="A3" s="242" t="s">
        <v>118</v>
      </c>
      <c r="B3" s="243"/>
      <c r="C3" s="243"/>
      <c r="X3" s="328"/>
      <c r="Y3" s="329"/>
      <c r="Z3" s="329"/>
      <c r="AA3" s="328"/>
    </row>
    <row r="4" ht="5.25" customHeight="1" thickBot="1"/>
    <row r="5" spans="1:26" ht="24.75" customHeight="1" thickTop="1">
      <c r="A5" s="619" t="s">
        <v>121</v>
      </c>
      <c r="B5" s="620"/>
      <c r="C5" s="620"/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0"/>
      <c r="U5" s="620"/>
      <c r="V5" s="620"/>
      <c r="W5" s="620"/>
      <c r="X5" s="620"/>
      <c r="Y5" s="620"/>
      <c r="Z5" s="621"/>
    </row>
    <row r="6" spans="1:26" ht="21" customHeight="1" thickBot="1">
      <c r="A6" s="633" t="s">
        <v>42</v>
      </c>
      <c r="B6" s="634"/>
      <c r="C6" s="634"/>
      <c r="D6" s="634"/>
      <c r="E6" s="634"/>
      <c r="F6" s="634"/>
      <c r="G6" s="634"/>
      <c r="H6" s="634"/>
      <c r="I6" s="634"/>
      <c r="J6" s="634"/>
      <c r="K6" s="634"/>
      <c r="L6" s="634"/>
      <c r="M6" s="634"/>
      <c r="N6" s="634"/>
      <c r="O6" s="634"/>
      <c r="P6" s="634"/>
      <c r="Q6" s="634"/>
      <c r="R6" s="634"/>
      <c r="S6" s="634"/>
      <c r="T6" s="634"/>
      <c r="U6" s="634"/>
      <c r="V6" s="634"/>
      <c r="W6" s="634"/>
      <c r="X6" s="634"/>
      <c r="Y6" s="634"/>
      <c r="Z6" s="635"/>
    </row>
    <row r="7" spans="1:26" s="131" customFormat="1" ht="19.5" customHeight="1" thickBot="1" thickTop="1">
      <c r="A7" s="704" t="s">
        <v>116</v>
      </c>
      <c r="B7" s="704" t="s">
        <v>117</v>
      </c>
      <c r="C7" s="637" t="s">
        <v>34</v>
      </c>
      <c r="D7" s="638"/>
      <c r="E7" s="638"/>
      <c r="F7" s="638"/>
      <c r="G7" s="638"/>
      <c r="H7" s="638"/>
      <c r="I7" s="638"/>
      <c r="J7" s="638"/>
      <c r="K7" s="639"/>
      <c r="L7" s="639"/>
      <c r="M7" s="639"/>
      <c r="N7" s="640"/>
      <c r="O7" s="641" t="s">
        <v>33</v>
      </c>
      <c r="P7" s="638"/>
      <c r="Q7" s="638"/>
      <c r="R7" s="638"/>
      <c r="S7" s="638"/>
      <c r="T7" s="638"/>
      <c r="U7" s="638"/>
      <c r="V7" s="638"/>
      <c r="W7" s="638"/>
      <c r="X7" s="638"/>
      <c r="Y7" s="638"/>
      <c r="Z7" s="640"/>
    </row>
    <row r="8" spans="1:26" s="130" customFormat="1" ht="26.25" customHeight="1" thickBot="1">
      <c r="A8" s="705"/>
      <c r="B8" s="705"/>
      <c r="C8" s="710" t="s">
        <v>155</v>
      </c>
      <c r="D8" s="711"/>
      <c r="E8" s="711"/>
      <c r="F8" s="711"/>
      <c r="G8" s="712"/>
      <c r="H8" s="626" t="s">
        <v>32</v>
      </c>
      <c r="I8" s="710" t="s">
        <v>156</v>
      </c>
      <c r="J8" s="711"/>
      <c r="K8" s="711"/>
      <c r="L8" s="711"/>
      <c r="M8" s="712"/>
      <c r="N8" s="626" t="s">
        <v>31</v>
      </c>
      <c r="O8" s="713" t="s">
        <v>157</v>
      </c>
      <c r="P8" s="711"/>
      <c r="Q8" s="711"/>
      <c r="R8" s="711"/>
      <c r="S8" s="712"/>
      <c r="T8" s="626" t="s">
        <v>32</v>
      </c>
      <c r="U8" s="713" t="s">
        <v>158</v>
      </c>
      <c r="V8" s="711"/>
      <c r="W8" s="711"/>
      <c r="X8" s="711"/>
      <c r="Y8" s="712"/>
      <c r="Z8" s="626" t="s">
        <v>31</v>
      </c>
    </row>
    <row r="9" spans="1:26" s="125" customFormat="1" ht="26.25" customHeight="1">
      <c r="A9" s="706"/>
      <c r="B9" s="706"/>
      <c r="C9" s="609" t="s">
        <v>20</v>
      </c>
      <c r="D9" s="610"/>
      <c r="E9" s="611" t="s">
        <v>19</v>
      </c>
      <c r="F9" s="612"/>
      <c r="G9" s="613" t="s">
        <v>15</v>
      </c>
      <c r="H9" s="627"/>
      <c r="I9" s="609" t="s">
        <v>20</v>
      </c>
      <c r="J9" s="610"/>
      <c r="K9" s="611" t="s">
        <v>19</v>
      </c>
      <c r="L9" s="612"/>
      <c r="M9" s="613" t="s">
        <v>15</v>
      </c>
      <c r="N9" s="627"/>
      <c r="O9" s="610" t="s">
        <v>20</v>
      </c>
      <c r="P9" s="610"/>
      <c r="Q9" s="615" t="s">
        <v>19</v>
      </c>
      <c r="R9" s="610"/>
      <c r="S9" s="613" t="s">
        <v>15</v>
      </c>
      <c r="T9" s="627"/>
      <c r="U9" s="616" t="s">
        <v>20</v>
      </c>
      <c r="V9" s="612"/>
      <c r="W9" s="611" t="s">
        <v>19</v>
      </c>
      <c r="X9" s="632"/>
      <c r="Y9" s="613" t="s">
        <v>15</v>
      </c>
      <c r="Z9" s="627"/>
    </row>
    <row r="10" spans="1:26" s="125" customFormat="1" ht="31.5" thickBot="1">
      <c r="A10" s="707"/>
      <c r="B10" s="707"/>
      <c r="C10" s="128" t="s">
        <v>17</v>
      </c>
      <c r="D10" s="126" t="s">
        <v>16</v>
      </c>
      <c r="E10" s="127" t="s">
        <v>17</v>
      </c>
      <c r="F10" s="126" t="s">
        <v>16</v>
      </c>
      <c r="G10" s="614"/>
      <c r="H10" s="628"/>
      <c r="I10" s="128" t="s">
        <v>17</v>
      </c>
      <c r="J10" s="126" t="s">
        <v>16</v>
      </c>
      <c r="K10" s="127" t="s">
        <v>17</v>
      </c>
      <c r="L10" s="126" t="s">
        <v>16</v>
      </c>
      <c r="M10" s="614"/>
      <c r="N10" s="628"/>
      <c r="O10" s="129" t="s">
        <v>17</v>
      </c>
      <c r="P10" s="126" t="s">
        <v>16</v>
      </c>
      <c r="Q10" s="127" t="s">
        <v>17</v>
      </c>
      <c r="R10" s="126" t="s">
        <v>16</v>
      </c>
      <c r="S10" s="614"/>
      <c r="T10" s="628"/>
      <c r="U10" s="128" t="s">
        <v>17</v>
      </c>
      <c r="V10" s="126" t="s">
        <v>16</v>
      </c>
      <c r="W10" s="127" t="s">
        <v>17</v>
      </c>
      <c r="X10" s="126" t="s">
        <v>16</v>
      </c>
      <c r="Y10" s="614"/>
      <c r="Z10" s="628"/>
    </row>
    <row r="11" spans="1:26" s="114" customFormat="1" ht="18" customHeight="1" thickBot="1" thickTop="1">
      <c r="A11" s="124" t="s">
        <v>22</v>
      </c>
      <c r="B11" s="241"/>
      <c r="C11" s="123">
        <f>SUM(C12:C23)</f>
        <v>437567</v>
      </c>
      <c r="D11" s="117">
        <f>SUM(D12:D23)</f>
        <v>429472</v>
      </c>
      <c r="E11" s="118">
        <f>SUM(E12:E23)</f>
        <v>280</v>
      </c>
      <c r="F11" s="117">
        <f>SUM(F12:F23)</f>
        <v>274</v>
      </c>
      <c r="G11" s="116">
        <f aca="true" t="shared" si="0" ref="G11:G20">SUM(C11:F11)</f>
        <v>867593</v>
      </c>
      <c r="H11" s="120">
        <f aca="true" t="shared" si="1" ref="H11:H23">G11/$G$11</f>
        <v>1</v>
      </c>
      <c r="I11" s="119">
        <f>SUM(I12:I23)</f>
        <v>434132</v>
      </c>
      <c r="J11" s="117">
        <f>SUM(J12:J23)</f>
        <v>399361</v>
      </c>
      <c r="K11" s="118">
        <f>SUM(K12:K23)</f>
        <v>2462</v>
      </c>
      <c r="L11" s="117">
        <f>SUM(L12:L23)</f>
        <v>1323</v>
      </c>
      <c r="M11" s="116">
        <f aca="true" t="shared" si="2" ref="M11:M23">SUM(I11:L11)</f>
        <v>837278</v>
      </c>
      <c r="N11" s="122">
        <f aca="true" t="shared" si="3" ref="N11:N20">IF(ISERROR(G11/M11-1),"         /0",(G11/M11-1))</f>
        <v>0.036206612379639846</v>
      </c>
      <c r="O11" s="121">
        <f>SUM(O12:O23)</f>
        <v>1001147</v>
      </c>
      <c r="P11" s="117">
        <f>SUM(P12:P23)</f>
        <v>977892</v>
      </c>
      <c r="Q11" s="118">
        <f>SUM(Q12:Q23)</f>
        <v>3117</v>
      </c>
      <c r="R11" s="117">
        <f>SUM(R12:R23)</f>
        <v>3482</v>
      </c>
      <c r="S11" s="116">
        <f aca="true" t="shared" si="4" ref="S11:S20">SUM(O11:R11)</f>
        <v>1985638</v>
      </c>
      <c r="T11" s="120">
        <f aca="true" t="shared" si="5" ref="T11:T23">S11/$S$11</f>
        <v>1</v>
      </c>
      <c r="U11" s="119">
        <f>SUM(U12:U23)</f>
        <v>974503</v>
      </c>
      <c r="V11" s="117">
        <f>SUM(V12:V23)</f>
        <v>912909</v>
      </c>
      <c r="W11" s="118">
        <f>SUM(W12:W23)</f>
        <v>10000</v>
      </c>
      <c r="X11" s="117">
        <f>SUM(X12:X23)</f>
        <v>7000</v>
      </c>
      <c r="Y11" s="116">
        <f aca="true" t="shared" si="6" ref="Y11:Y20">SUM(U11:X11)</f>
        <v>1904412</v>
      </c>
      <c r="Z11" s="115">
        <f>IF(ISERROR(S11/Y11-1),"         /0",(S11/Y11-1))</f>
        <v>0.042651485077808804</v>
      </c>
    </row>
    <row r="12" spans="1:26" ht="21" customHeight="1" thickTop="1">
      <c r="A12" s="412" t="s">
        <v>398</v>
      </c>
      <c r="B12" s="413" t="s">
        <v>399</v>
      </c>
      <c r="C12" s="414">
        <v>282574</v>
      </c>
      <c r="D12" s="415">
        <v>280301</v>
      </c>
      <c r="E12" s="416">
        <v>112</v>
      </c>
      <c r="F12" s="415">
        <v>76</v>
      </c>
      <c r="G12" s="417">
        <f t="shared" si="0"/>
        <v>563063</v>
      </c>
      <c r="H12" s="418">
        <f t="shared" si="1"/>
        <v>0.6489944017528957</v>
      </c>
      <c r="I12" s="419">
        <v>279774</v>
      </c>
      <c r="J12" s="415">
        <v>265117</v>
      </c>
      <c r="K12" s="416">
        <v>811</v>
      </c>
      <c r="L12" s="415">
        <v>881</v>
      </c>
      <c r="M12" s="417">
        <f t="shared" si="2"/>
        <v>546583</v>
      </c>
      <c r="N12" s="420">
        <f t="shared" si="3"/>
        <v>0.03015095603046558</v>
      </c>
      <c r="O12" s="414">
        <v>628198</v>
      </c>
      <c r="P12" s="415">
        <v>640458</v>
      </c>
      <c r="Q12" s="416">
        <v>2332</v>
      </c>
      <c r="R12" s="415">
        <v>2523</v>
      </c>
      <c r="S12" s="417">
        <f t="shared" si="4"/>
        <v>1273511</v>
      </c>
      <c r="T12" s="418">
        <f t="shared" si="5"/>
        <v>0.6413611141607887</v>
      </c>
      <c r="U12" s="419">
        <v>609632</v>
      </c>
      <c r="V12" s="415">
        <v>602294</v>
      </c>
      <c r="W12" s="416">
        <v>3172</v>
      </c>
      <c r="X12" s="415">
        <v>3487</v>
      </c>
      <c r="Y12" s="417">
        <f t="shared" si="6"/>
        <v>1218585</v>
      </c>
      <c r="Z12" s="421">
        <f aca="true" t="shared" si="7" ref="Z12:Z20">IF(ISERROR(S12/Y12-1),"         /0",IF(S12/Y12&gt;5,"  *  ",(S12/Y12-1)))</f>
        <v>0.045073589450058904</v>
      </c>
    </row>
    <row r="13" spans="1:26" ht="21" customHeight="1">
      <c r="A13" s="422" t="s">
        <v>400</v>
      </c>
      <c r="B13" s="423" t="s">
        <v>401</v>
      </c>
      <c r="C13" s="384">
        <v>50616</v>
      </c>
      <c r="D13" s="385">
        <v>50142</v>
      </c>
      <c r="E13" s="386">
        <v>9</v>
      </c>
      <c r="F13" s="385">
        <v>3</v>
      </c>
      <c r="G13" s="387">
        <f t="shared" si="0"/>
        <v>100770</v>
      </c>
      <c r="H13" s="388">
        <f t="shared" si="1"/>
        <v>0.11614893158427972</v>
      </c>
      <c r="I13" s="389">
        <v>52723</v>
      </c>
      <c r="J13" s="385">
        <v>49086</v>
      </c>
      <c r="K13" s="386">
        <v>2</v>
      </c>
      <c r="L13" s="385">
        <v>12</v>
      </c>
      <c r="M13" s="387">
        <f t="shared" si="2"/>
        <v>101823</v>
      </c>
      <c r="N13" s="390">
        <f t="shared" si="3"/>
        <v>-0.010341474912347937</v>
      </c>
      <c r="O13" s="384">
        <v>125592</v>
      </c>
      <c r="P13" s="385">
        <v>120138</v>
      </c>
      <c r="Q13" s="386">
        <v>234</v>
      </c>
      <c r="R13" s="385">
        <v>328</v>
      </c>
      <c r="S13" s="387">
        <f t="shared" si="4"/>
        <v>246292</v>
      </c>
      <c r="T13" s="388">
        <f t="shared" si="5"/>
        <v>0.1240367075972559</v>
      </c>
      <c r="U13" s="389">
        <v>129172</v>
      </c>
      <c r="V13" s="385">
        <v>117822</v>
      </c>
      <c r="W13" s="386">
        <v>1449</v>
      </c>
      <c r="X13" s="385">
        <v>898</v>
      </c>
      <c r="Y13" s="387">
        <f t="shared" si="6"/>
        <v>249341</v>
      </c>
      <c r="Z13" s="391">
        <f t="shared" si="7"/>
        <v>-0.012228233623832407</v>
      </c>
    </row>
    <row r="14" spans="1:26" ht="21" customHeight="1">
      <c r="A14" s="422" t="s">
        <v>402</v>
      </c>
      <c r="B14" s="423" t="s">
        <v>403</v>
      </c>
      <c r="C14" s="384">
        <v>37910</v>
      </c>
      <c r="D14" s="385">
        <v>33166</v>
      </c>
      <c r="E14" s="386">
        <v>10</v>
      </c>
      <c r="F14" s="385">
        <v>2</v>
      </c>
      <c r="G14" s="387">
        <f t="shared" si="0"/>
        <v>71088</v>
      </c>
      <c r="H14" s="388">
        <f t="shared" si="1"/>
        <v>0.08193703729744246</v>
      </c>
      <c r="I14" s="389">
        <v>35873</v>
      </c>
      <c r="J14" s="385">
        <v>28424</v>
      </c>
      <c r="K14" s="386">
        <v>1</v>
      </c>
      <c r="L14" s="385">
        <v>2</v>
      </c>
      <c r="M14" s="387">
        <f t="shared" si="2"/>
        <v>64300</v>
      </c>
      <c r="N14" s="390">
        <f t="shared" si="3"/>
        <v>0.10556765163297044</v>
      </c>
      <c r="O14" s="384">
        <v>92730</v>
      </c>
      <c r="P14" s="385">
        <v>75115</v>
      </c>
      <c r="Q14" s="386">
        <v>160</v>
      </c>
      <c r="R14" s="385">
        <v>272</v>
      </c>
      <c r="S14" s="387">
        <f t="shared" si="4"/>
        <v>168277</v>
      </c>
      <c r="T14" s="388">
        <f t="shared" si="5"/>
        <v>0.08474706870033712</v>
      </c>
      <c r="U14" s="389">
        <v>87633</v>
      </c>
      <c r="V14" s="385">
        <v>65616</v>
      </c>
      <c r="W14" s="386">
        <v>390</v>
      </c>
      <c r="X14" s="385">
        <v>524</v>
      </c>
      <c r="Y14" s="387">
        <f t="shared" si="6"/>
        <v>154163</v>
      </c>
      <c r="Z14" s="391">
        <f t="shared" si="7"/>
        <v>0.09155244773389204</v>
      </c>
    </row>
    <row r="15" spans="1:26" ht="21" customHeight="1">
      <c r="A15" s="422" t="s">
        <v>404</v>
      </c>
      <c r="B15" s="423" t="s">
        <v>497</v>
      </c>
      <c r="C15" s="384">
        <v>30485</v>
      </c>
      <c r="D15" s="385">
        <v>31230</v>
      </c>
      <c r="E15" s="386">
        <v>92</v>
      </c>
      <c r="F15" s="385">
        <v>153</v>
      </c>
      <c r="G15" s="387">
        <f>SUM(C15:F15)</f>
        <v>61960</v>
      </c>
      <c r="H15" s="388">
        <f t="shared" si="1"/>
        <v>0.07141597500210352</v>
      </c>
      <c r="I15" s="389">
        <v>28984</v>
      </c>
      <c r="J15" s="385">
        <v>26257</v>
      </c>
      <c r="K15" s="386">
        <v>664</v>
      </c>
      <c r="L15" s="385"/>
      <c r="M15" s="387">
        <f>SUM(I15:L15)</f>
        <v>55905</v>
      </c>
      <c r="N15" s="390">
        <f>IF(ISERROR(G15/M15-1),"         /0",(G15/M15-1))</f>
        <v>0.10830873803774255</v>
      </c>
      <c r="O15" s="384">
        <v>66680</v>
      </c>
      <c r="P15" s="385">
        <v>64738</v>
      </c>
      <c r="Q15" s="386">
        <v>111</v>
      </c>
      <c r="R15" s="385">
        <v>179</v>
      </c>
      <c r="S15" s="387">
        <f>SUM(O15:R15)</f>
        <v>131708</v>
      </c>
      <c r="T15" s="388">
        <f t="shared" si="5"/>
        <v>0.06633031801365606</v>
      </c>
      <c r="U15" s="389">
        <v>62197</v>
      </c>
      <c r="V15" s="385">
        <v>56178</v>
      </c>
      <c r="W15" s="386">
        <v>2014</v>
      </c>
      <c r="X15" s="385">
        <v>156</v>
      </c>
      <c r="Y15" s="387">
        <f>SUM(U15:X15)</f>
        <v>120545</v>
      </c>
      <c r="Z15" s="391">
        <f>IF(ISERROR(S15/Y15-1),"         /0",IF(S15/Y15&gt;5,"  *  ",(S15/Y15-1)))</f>
        <v>0.09260442158530013</v>
      </c>
    </row>
    <row r="16" spans="1:26" ht="21" customHeight="1">
      <c r="A16" s="422" t="s">
        <v>405</v>
      </c>
      <c r="B16" s="423" t="s">
        <v>406</v>
      </c>
      <c r="C16" s="384">
        <v>10680</v>
      </c>
      <c r="D16" s="385">
        <v>11950</v>
      </c>
      <c r="E16" s="386">
        <v>33</v>
      </c>
      <c r="F16" s="385">
        <v>21</v>
      </c>
      <c r="G16" s="387">
        <f t="shared" si="0"/>
        <v>22684</v>
      </c>
      <c r="H16" s="388">
        <f t="shared" si="1"/>
        <v>0.026145900208968953</v>
      </c>
      <c r="I16" s="389">
        <v>13475</v>
      </c>
      <c r="J16" s="385">
        <v>11638</v>
      </c>
      <c r="K16" s="386">
        <v>166</v>
      </c>
      <c r="L16" s="385">
        <v>82</v>
      </c>
      <c r="M16" s="387">
        <f t="shared" si="2"/>
        <v>25361</v>
      </c>
      <c r="N16" s="390">
        <f t="shared" si="3"/>
        <v>-0.10555577461456567</v>
      </c>
      <c r="O16" s="384">
        <v>25420</v>
      </c>
      <c r="P16" s="385">
        <v>26218</v>
      </c>
      <c r="Q16" s="386">
        <v>51</v>
      </c>
      <c r="R16" s="385">
        <v>39</v>
      </c>
      <c r="S16" s="387">
        <f t="shared" si="4"/>
        <v>51728</v>
      </c>
      <c r="T16" s="388">
        <f t="shared" si="5"/>
        <v>0.02605107275344247</v>
      </c>
      <c r="U16" s="389">
        <v>27791</v>
      </c>
      <c r="V16" s="385">
        <v>26237</v>
      </c>
      <c r="W16" s="386">
        <v>238</v>
      </c>
      <c r="X16" s="385">
        <v>191</v>
      </c>
      <c r="Y16" s="387">
        <f t="shared" si="6"/>
        <v>54457</v>
      </c>
      <c r="Z16" s="391">
        <f t="shared" si="7"/>
        <v>-0.0501129331399085</v>
      </c>
    </row>
    <row r="17" spans="1:26" ht="21" customHeight="1">
      <c r="A17" s="422" t="s">
        <v>413</v>
      </c>
      <c r="B17" s="423" t="s">
        <v>414</v>
      </c>
      <c r="C17" s="384">
        <v>7996</v>
      </c>
      <c r="D17" s="385">
        <v>6452</v>
      </c>
      <c r="E17" s="386">
        <v>0</v>
      </c>
      <c r="F17" s="385">
        <v>0</v>
      </c>
      <c r="G17" s="387">
        <f>SUM(C17:F17)</f>
        <v>14448</v>
      </c>
      <c r="H17" s="388">
        <f>G17/$G$11</f>
        <v>0.0166529697680825</v>
      </c>
      <c r="I17" s="389">
        <v>8176</v>
      </c>
      <c r="J17" s="385">
        <v>5859</v>
      </c>
      <c r="K17" s="386">
        <v>14</v>
      </c>
      <c r="L17" s="385">
        <v>0</v>
      </c>
      <c r="M17" s="387">
        <f>SUM(I17:L17)</f>
        <v>14049</v>
      </c>
      <c r="N17" s="390">
        <f>IF(ISERROR(G17/M17-1),"         /0",(G17/M17-1))</f>
        <v>0.0284005979073243</v>
      </c>
      <c r="O17" s="384">
        <v>22199</v>
      </c>
      <c r="P17" s="385">
        <v>15691</v>
      </c>
      <c r="Q17" s="386">
        <v>31</v>
      </c>
      <c r="R17" s="385">
        <v>19</v>
      </c>
      <c r="S17" s="387">
        <f>SUM(O17:R17)</f>
        <v>37940</v>
      </c>
      <c r="T17" s="388">
        <f>S17/$S$11</f>
        <v>0.019107208866873015</v>
      </c>
      <c r="U17" s="389">
        <v>21634</v>
      </c>
      <c r="V17" s="385">
        <v>14406</v>
      </c>
      <c r="W17" s="386">
        <v>85</v>
      </c>
      <c r="X17" s="385">
        <v>22</v>
      </c>
      <c r="Y17" s="387">
        <f>SUM(U17:X17)</f>
        <v>36147</v>
      </c>
      <c r="Z17" s="391">
        <f>IF(ISERROR(S17/Y17-1),"         /0",IF(S17/Y17&gt;5,"  *  ",(S17/Y17-1)))</f>
        <v>0.049603009931667996</v>
      </c>
    </row>
    <row r="18" spans="1:26" ht="21" customHeight="1">
      <c r="A18" s="422" t="s">
        <v>407</v>
      </c>
      <c r="B18" s="423" t="s">
        <v>408</v>
      </c>
      <c r="C18" s="384">
        <v>6780</v>
      </c>
      <c r="D18" s="385">
        <v>6760</v>
      </c>
      <c r="E18" s="386">
        <v>0</v>
      </c>
      <c r="F18" s="385">
        <v>6</v>
      </c>
      <c r="G18" s="387">
        <f>SUM(C18:F18)</f>
        <v>13546</v>
      </c>
      <c r="H18" s="388">
        <f t="shared" si="1"/>
        <v>0.015613311771763949</v>
      </c>
      <c r="I18" s="389">
        <v>5287</v>
      </c>
      <c r="J18" s="385">
        <v>4955</v>
      </c>
      <c r="K18" s="386">
        <v>671</v>
      </c>
      <c r="L18" s="385"/>
      <c r="M18" s="387">
        <f t="shared" si="2"/>
        <v>10913</v>
      </c>
      <c r="N18" s="390">
        <f>IF(ISERROR(G18/M18-1),"         /0",(G18/M18-1))</f>
        <v>0.2412718775772016</v>
      </c>
      <c r="O18" s="384">
        <v>13493</v>
      </c>
      <c r="P18" s="385">
        <v>13035</v>
      </c>
      <c r="Q18" s="386">
        <v>147</v>
      </c>
      <c r="R18" s="385">
        <v>92</v>
      </c>
      <c r="S18" s="387">
        <f>SUM(O18:R18)</f>
        <v>26767</v>
      </c>
      <c r="T18" s="388">
        <f t="shared" si="5"/>
        <v>0.01348030204901397</v>
      </c>
      <c r="U18" s="389">
        <v>10012</v>
      </c>
      <c r="V18" s="385">
        <v>9230</v>
      </c>
      <c r="W18" s="386">
        <v>1366</v>
      </c>
      <c r="X18" s="385">
        <v>11</v>
      </c>
      <c r="Y18" s="387">
        <f>SUM(U18:X18)</f>
        <v>20619</v>
      </c>
      <c r="Z18" s="391">
        <f>IF(ISERROR(S18/Y18-1),"         /0",IF(S18/Y18&gt;5,"  *  ",(S18/Y18-1)))</f>
        <v>0.2981715893108299</v>
      </c>
    </row>
    <row r="19" spans="1:26" ht="21" customHeight="1">
      <c r="A19" s="422" t="s">
        <v>421</v>
      </c>
      <c r="B19" s="423" t="s">
        <v>422</v>
      </c>
      <c r="C19" s="384">
        <v>3316</v>
      </c>
      <c r="D19" s="385">
        <v>2889</v>
      </c>
      <c r="E19" s="386">
        <v>1</v>
      </c>
      <c r="F19" s="385">
        <v>1</v>
      </c>
      <c r="G19" s="387">
        <f t="shared" si="0"/>
        <v>6207</v>
      </c>
      <c r="H19" s="388">
        <f t="shared" si="1"/>
        <v>0.007154276256263017</v>
      </c>
      <c r="I19" s="389">
        <v>3172</v>
      </c>
      <c r="J19" s="385">
        <v>2543</v>
      </c>
      <c r="K19" s="386"/>
      <c r="L19" s="385"/>
      <c r="M19" s="387">
        <f t="shared" si="2"/>
        <v>5715</v>
      </c>
      <c r="N19" s="390">
        <f t="shared" si="3"/>
        <v>0.08608923884514441</v>
      </c>
      <c r="O19" s="384">
        <v>8346</v>
      </c>
      <c r="P19" s="385">
        <v>6523</v>
      </c>
      <c r="Q19" s="386">
        <v>1</v>
      </c>
      <c r="R19" s="385">
        <v>4</v>
      </c>
      <c r="S19" s="387">
        <f t="shared" si="4"/>
        <v>14874</v>
      </c>
      <c r="T19" s="388">
        <f t="shared" si="5"/>
        <v>0.007490791372848424</v>
      </c>
      <c r="U19" s="389">
        <v>7813</v>
      </c>
      <c r="V19" s="385">
        <v>5924</v>
      </c>
      <c r="W19" s="386">
        <v>0</v>
      </c>
      <c r="X19" s="385">
        <v>11</v>
      </c>
      <c r="Y19" s="387">
        <f t="shared" si="6"/>
        <v>13748</v>
      </c>
      <c r="Z19" s="391">
        <f t="shared" si="7"/>
        <v>0.08190282222868772</v>
      </c>
    </row>
    <row r="20" spans="1:26" ht="21" customHeight="1">
      <c r="A20" s="422" t="s">
        <v>409</v>
      </c>
      <c r="B20" s="423" t="s">
        <v>410</v>
      </c>
      <c r="C20" s="384">
        <v>2709</v>
      </c>
      <c r="D20" s="385">
        <v>2508</v>
      </c>
      <c r="E20" s="386">
        <v>14</v>
      </c>
      <c r="F20" s="385">
        <v>0</v>
      </c>
      <c r="G20" s="387">
        <f t="shared" si="0"/>
        <v>5231</v>
      </c>
      <c r="H20" s="388">
        <f t="shared" si="1"/>
        <v>0.006029324810135628</v>
      </c>
      <c r="I20" s="389">
        <v>2642</v>
      </c>
      <c r="J20" s="385">
        <v>2499</v>
      </c>
      <c r="K20" s="386">
        <v>0</v>
      </c>
      <c r="L20" s="385"/>
      <c r="M20" s="387">
        <f t="shared" si="2"/>
        <v>5141</v>
      </c>
      <c r="N20" s="390">
        <f t="shared" si="3"/>
        <v>0.017506321727290386</v>
      </c>
      <c r="O20" s="384">
        <v>7377</v>
      </c>
      <c r="P20" s="385">
        <v>6641</v>
      </c>
      <c r="Q20" s="386">
        <v>14</v>
      </c>
      <c r="R20" s="385">
        <v>1</v>
      </c>
      <c r="S20" s="387">
        <f t="shared" si="4"/>
        <v>14033</v>
      </c>
      <c r="T20" s="388">
        <f t="shared" si="5"/>
        <v>0.007067249921687639</v>
      </c>
      <c r="U20" s="389">
        <v>7891</v>
      </c>
      <c r="V20" s="385">
        <v>7126</v>
      </c>
      <c r="W20" s="386">
        <v>0</v>
      </c>
      <c r="X20" s="385">
        <v>11</v>
      </c>
      <c r="Y20" s="387">
        <f t="shared" si="6"/>
        <v>15028</v>
      </c>
      <c r="Z20" s="391">
        <f t="shared" si="7"/>
        <v>-0.06620974181527817</v>
      </c>
    </row>
    <row r="21" spans="1:26" ht="21" customHeight="1">
      <c r="A21" s="422" t="s">
        <v>411</v>
      </c>
      <c r="B21" s="423" t="s">
        <v>412</v>
      </c>
      <c r="C21" s="384">
        <v>1361</v>
      </c>
      <c r="D21" s="385">
        <v>1235</v>
      </c>
      <c r="E21" s="386">
        <v>0</v>
      </c>
      <c r="F21" s="385">
        <v>0</v>
      </c>
      <c r="G21" s="387">
        <f>SUM(C21:F21)</f>
        <v>2596</v>
      </c>
      <c r="H21" s="388">
        <f t="shared" si="1"/>
        <v>0.0029921864284289984</v>
      </c>
      <c r="I21" s="389">
        <v>931</v>
      </c>
      <c r="J21" s="385">
        <v>593</v>
      </c>
      <c r="K21" s="386"/>
      <c r="L21" s="385"/>
      <c r="M21" s="387">
        <f t="shared" si="2"/>
        <v>1524</v>
      </c>
      <c r="N21" s="390">
        <f>IF(ISERROR(G21/M21-1),"         /0",(G21/M21-1))</f>
        <v>0.7034120734908136</v>
      </c>
      <c r="O21" s="384">
        <v>2657</v>
      </c>
      <c r="P21" s="385">
        <v>2249</v>
      </c>
      <c r="Q21" s="386">
        <v>6</v>
      </c>
      <c r="R21" s="385">
        <v>1</v>
      </c>
      <c r="S21" s="387">
        <f>SUM(O21:R21)</f>
        <v>4913</v>
      </c>
      <c r="T21" s="388">
        <f t="shared" si="5"/>
        <v>0.0024742677164719855</v>
      </c>
      <c r="U21" s="389">
        <v>1850</v>
      </c>
      <c r="V21" s="385">
        <v>1335</v>
      </c>
      <c r="W21" s="386">
        <v>0</v>
      </c>
      <c r="X21" s="385">
        <v>2</v>
      </c>
      <c r="Y21" s="387">
        <f>SUM(U21:X21)</f>
        <v>3187</v>
      </c>
      <c r="Z21" s="391">
        <f>IF(ISERROR(S21/Y21-1),"         /0",IF(S21/Y21&gt;5,"  *  ",(S21/Y21-1)))</f>
        <v>0.5415751490429872</v>
      </c>
    </row>
    <row r="22" spans="1:26" ht="21" customHeight="1">
      <c r="A22" s="422" t="s">
        <v>419</v>
      </c>
      <c r="B22" s="423" t="s">
        <v>420</v>
      </c>
      <c r="C22" s="384">
        <v>1148</v>
      </c>
      <c r="D22" s="385">
        <v>1181</v>
      </c>
      <c r="E22" s="386">
        <v>0</v>
      </c>
      <c r="F22" s="385">
        <v>0</v>
      </c>
      <c r="G22" s="387">
        <f>SUM(C22:F22)</f>
        <v>2329</v>
      </c>
      <c r="H22" s="388">
        <f t="shared" si="1"/>
        <v>0.0026844384406052146</v>
      </c>
      <c r="I22" s="389">
        <v>1387</v>
      </c>
      <c r="J22" s="385">
        <v>1115</v>
      </c>
      <c r="K22" s="386">
        <v>108</v>
      </c>
      <c r="L22" s="385">
        <v>315</v>
      </c>
      <c r="M22" s="387">
        <f t="shared" si="2"/>
        <v>2925</v>
      </c>
      <c r="N22" s="390">
        <f>IF(ISERROR(G22/M22-1),"         /0",(G22/M22-1))</f>
        <v>-0.2037606837606838</v>
      </c>
      <c r="O22" s="384">
        <v>3000</v>
      </c>
      <c r="P22" s="385">
        <v>3000</v>
      </c>
      <c r="Q22" s="386">
        <v>10</v>
      </c>
      <c r="R22" s="385">
        <v>3</v>
      </c>
      <c r="S22" s="387">
        <f>SUM(O22:R22)</f>
        <v>6013</v>
      </c>
      <c r="T22" s="388">
        <f t="shared" si="5"/>
        <v>0.0030282458333291363</v>
      </c>
      <c r="U22" s="389">
        <v>3824</v>
      </c>
      <c r="V22" s="385">
        <v>3321</v>
      </c>
      <c r="W22" s="386">
        <v>1261</v>
      </c>
      <c r="X22" s="385">
        <v>1626</v>
      </c>
      <c r="Y22" s="387">
        <f>SUM(U22:X22)</f>
        <v>10032</v>
      </c>
      <c r="Z22" s="391">
        <f>IF(ISERROR(S22/Y22-1),"         /0",IF(S22/Y22&gt;5,"  *  ",(S22/Y22-1)))</f>
        <v>-0.4006180223285486</v>
      </c>
    </row>
    <row r="23" spans="1:26" ht="21" customHeight="1" thickBot="1">
      <c r="A23" s="424" t="s">
        <v>51</v>
      </c>
      <c r="B23" s="425"/>
      <c r="C23" s="426">
        <v>1992</v>
      </c>
      <c r="D23" s="427">
        <v>1658</v>
      </c>
      <c r="E23" s="428">
        <v>9</v>
      </c>
      <c r="F23" s="427">
        <v>12</v>
      </c>
      <c r="G23" s="429">
        <f>SUM(C23:F23)</f>
        <v>3671</v>
      </c>
      <c r="H23" s="430">
        <f t="shared" si="1"/>
        <v>0.004231246679030375</v>
      </c>
      <c r="I23" s="431">
        <v>1708</v>
      </c>
      <c r="J23" s="427">
        <v>1275</v>
      </c>
      <c r="K23" s="428">
        <v>25</v>
      </c>
      <c r="L23" s="427">
        <v>31</v>
      </c>
      <c r="M23" s="429">
        <f t="shared" si="2"/>
        <v>3039</v>
      </c>
      <c r="N23" s="432">
        <f>IF(ISERROR(G23/M23-1),"         /0",(G23/M23-1))</f>
        <v>0.20796314577163533</v>
      </c>
      <c r="O23" s="426">
        <v>5455</v>
      </c>
      <c r="P23" s="427">
        <v>4086</v>
      </c>
      <c r="Q23" s="428">
        <v>20</v>
      </c>
      <c r="R23" s="427">
        <v>21</v>
      </c>
      <c r="S23" s="429">
        <f>SUM(O23:R23)</f>
        <v>9582</v>
      </c>
      <c r="T23" s="430">
        <f t="shared" si="5"/>
        <v>0.004825653014295657</v>
      </c>
      <c r="U23" s="431">
        <v>5054</v>
      </c>
      <c r="V23" s="427">
        <v>3420</v>
      </c>
      <c r="W23" s="428">
        <v>25</v>
      </c>
      <c r="X23" s="427">
        <v>61</v>
      </c>
      <c r="Y23" s="429">
        <f>SUM(U23:X23)</f>
        <v>8560</v>
      </c>
      <c r="Z23" s="433">
        <f>IF(ISERROR(S23/Y23-1),"         /0",IF(S23/Y23&gt;5,"  *  ",(S23/Y23-1)))</f>
        <v>0.11939252336448591</v>
      </c>
    </row>
    <row r="24" spans="1:2" ht="11.25" customHeight="1" thickTop="1">
      <c r="A24" s="113"/>
      <c r="B24" s="113"/>
    </row>
    <row r="25" spans="1:2" ht="15">
      <c r="A25" s="113" t="s">
        <v>137</v>
      </c>
      <c r="B25" s="113"/>
    </row>
    <row r="26" s="328" customFormat="1" ht="14.25"/>
  </sheetData>
  <sheetProtection/>
  <mergeCells count="26">
    <mergeCell ref="U9:V9"/>
    <mergeCell ref="W9:X9"/>
    <mergeCell ref="N8:N10"/>
    <mergeCell ref="O8:S8"/>
    <mergeCell ref="T8:T10"/>
    <mergeCell ref="U8:Y8"/>
    <mergeCell ref="C9:D9"/>
    <mergeCell ref="E9:F9"/>
    <mergeCell ref="G9:G10"/>
    <mergeCell ref="I9:J9"/>
    <mergeCell ref="K9:L9"/>
    <mergeCell ref="Y9:Y10"/>
    <mergeCell ref="M9:M10"/>
    <mergeCell ref="O9:P9"/>
    <mergeCell ref="Q9:R9"/>
    <mergeCell ref="S9:S10"/>
    <mergeCell ref="A5:Z5"/>
    <mergeCell ref="A6:Z6"/>
    <mergeCell ref="A7:A10"/>
    <mergeCell ref="B7:B10"/>
    <mergeCell ref="C7:N7"/>
    <mergeCell ref="O7:Z7"/>
    <mergeCell ref="C8:G8"/>
    <mergeCell ref="H8:H10"/>
    <mergeCell ref="I8:M8"/>
    <mergeCell ref="Z8:Z10"/>
  </mergeCells>
  <conditionalFormatting sqref="Z24:Z65536 N24:N65536 Z5 N5 N7 Z7">
    <cfRule type="cellIs" priority="9" dxfId="93" operator="lessThan" stopIfTrue="1">
      <formula>0</formula>
    </cfRule>
  </conditionalFormatting>
  <conditionalFormatting sqref="N11:N23 Z11:Z23">
    <cfRule type="cellIs" priority="10" dxfId="93" operator="lessThan" stopIfTrue="1">
      <formula>0</formula>
    </cfRule>
    <cfRule type="cellIs" priority="11" dxfId="95" operator="greaterThanOrEqual" stopIfTrue="1">
      <formula>0</formula>
    </cfRule>
  </conditionalFormatting>
  <conditionalFormatting sqref="N9:N10 Z9:Z10">
    <cfRule type="cellIs" priority="6" dxfId="93" operator="lessThan" stopIfTrue="1">
      <formula>0</formula>
    </cfRule>
  </conditionalFormatting>
  <conditionalFormatting sqref="H9:H10">
    <cfRule type="cellIs" priority="5" dxfId="93" operator="lessThan" stopIfTrue="1">
      <formula>0</formula>
    </cfRule>
  </conditionalFormatting>
  <conditionalFormatting sqref="T9:T10">
    <cfRule type="cellIs" priority="4" dxfId="93" operator="lessThan" stopIfTrue="1">
      <formula>0</formula>
    </cfRule>
  </conditionalFormatting>
  <conditionalFormatting sqref="N8 Z8">
    <cfRule type="cellIs" priority="3" dxfId="93" operator="lessThan" stopIfTrue="1">
      <formula>0</formula>
    </cfRule>
  </conditionalFormatting>
  <conditionalFormatting sqref="H8">
    <cfRule type="cellIs" priority="2" dxfId="93" operator="lessThan" stopIfTrue="1">
      <formula>0</formula>
    </cfRule>
  </conditionalFormatting>
  <conditionalFormatting sqref="T8">
    <cfRule type="cellIs" priority="1" dxfId="93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R37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6384" width="11.421875" style="231" customWidth="1"/>
  </cols>
  <sheetData>
    <row r="1" spans="1:8" ht="13.5" thickBot="1">
      <c r="A1" s="230"/>
      <c r="B1" s="230"/>
      <c r="C1" s="230"/>
      <c r="D1" s="230"/>
      <c r="E1" s="230"/>
      <c r="F1" s="230"/>
      <c r="G1" s="230"/>
      <c r="H1" s="230"/>
    </row>
    <row r="2" spans="1:14" ht="32.25" thickBot="1" thickTop="1">
      <c r="A2" s="232" t="s">
        <v>150</v>
      </c>
      <c r="B2" s="233"/>
      <c r="M2" s="543" t="s">
        <v>26</v>
      </c>
      <c r="N2" s="544"/>
    </row>
    <row r="3" spans="1:2" ht="26.25" thickTop="1">
      <c r="A3" s="234" t="s">
        <v>36</v>
      </c>
      <c r="B3" s="235"/>
    </row>
    <row r="9" spans="1:14" ht="27">
      <c r="A9" s="246" t="s">
        <v>105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</row>
    <row r="10" spans="1:14" ht="15.75">
      <c r="A10" s="237"/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</row>
    <row r="11" ht="15">
      <c r="A11" s="245" t="s">
        <v>148</v>
      </c>
    </row>
    <row r="12" ht="15">
      <c r="A12" s="245" t="s">
        <v>128</v>
      </c>
    </row>
    <row r="13" ht="15">
      <c r="A13" s="245" t="s">
        <v>129</v>
      </c>
    </row>
    <row r="15" ht="27">
      <c r="A15" s="246" t="s">
        <v>127</v>
      </c>
    </row>
    <row r="17" ht="22.5">
      <c r="A17" s="239" t="s">
        <v>146</v>
      </c>
    </row>
    <row r="18" ht="15">
      <c r="A18" s="245" t="s">
        <v>147</v>
      </c>
    </row>
    <row r="19" spans="1:18" ht="83.25" customHeight="1">
      <c r="A19" s="545" t="s">
        <v>149</v>
      </c>
      <c r="B19" s="545"/>
      <c r="C19" s="545"/>
      <c r="D19" s="545"/>
      <c r="E19" s="545"/>
      <c r="F19" s="545"/>
      <c r="G19" s="545"/>
      <c r="H19" s="545"/>
      <c r="I19" s="545"/>
      <c r="J19" s="545"/>
      <c r="K19" s="545"/>
      <c r="L19" s="545"/>
      <c r="M19" s="545"/>
      <c r="N19" s="545"/>
      <c r="O19" s="545"/>
      <c r="P19" s="545"/>
      <c r="Q19" s="545"/>
      <c r="R19" s="545"/>
    </row>
    <row r="22" ht="22.5">
      <c r="A22" s="239" t="s">
        <v>106</v>
      </c>
    </row>
    <row r="24" spans="1:18" ht="30" customHeight="1">
      <c r="A24" s="546" t="s">
        <v>107</v>
      </c>
      <c r="B24" s="546"/>
      <c r="C24" s="546"/>
      <c r="D24" s="546"/>
      <c r="E24" s="546"/>
      <c r="F24" s="546"/>
      <c r="G24" s="546"/>
      <c r="H24" s="546"/>
      <c r="I24" s="546"/>
      <c r="J24" s="546"/>
      <c r="K24" s="546"/>
      <c r="L24" s="546"/>
      <c r="M24" s="546"/>
      <c r="N24" s="546"/>
      <c r="O24" s="546"/>
      <c r="P24" s="546"/>
      <c r="Q24" s="546"/>
      <c r="R24" s="546"/>
    </row>
    <row r="25" ht="15.75">
      <c r="A25" s="238"/>
    </row>
    <row r="26" ht="22.5">
      <c r="A26" s="239" t="s">
        <v>108</v>
      </c>
    </row>
    <row r="27" ht="15.75">
      <c r="A27" s="238" t="s">
        <v>109</v>
      </c>
    </row>
    <row r="28" ht="15.75">
      <c r="A28" s="238" t="s">
        <v>110</v>
      </c>
    </row>
    <row r="30" ht="22.5">
      <c r="A30" s="239" t="s">
        <v>138</v>
      </c>
    </row>
    <row r="31" ht="15.75">
      <c r="A31" s="238" t="s">
        <v>139</v>
      </c>
    </row>
    <row r="32" ht="15.75">
      <c r="A32" s="238"/>
    </row>
    <row r="33" ht="22.5">
      <c r="A33" s="239" t="s">
        <v>140</v>
      </c>
    </row>
    <row r="34" ht="15.75">
      <c r="A34" s="238" t="s">
        <v>143</v>
      </c>
    </row>
    <row r="36" ht="22.5">
      <c r="A36" s="239" t="s">
        <v>141</v>
      </c>
    </row>
    <row r="37" ht="15.75">
      <c r="A37" s="238" t="s">
        <v>142</v>
      </c>
    </row>
  </sheetData>
  <sheetProtection/>
  <mergeCells count="3">
    <mergeCell ref="M2:N2"/>
    <mergeCell ref="A19:R19"/>
    <mergeCell ref="A24:R24"/>
  </mergeCells>
  <hyperlinks>
    <hyperlink ref="M2:N2" location="INDICE!A1" display="Volver al 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16"/>
  <sheetViews>
    <sheetView showGridLines="0" zoomScale="76" zoomScaleNormal="76" zoomScalePageLayoutView="0" workbookViewId="0" topLeftCell="A1">
      <selection activeCell="U10" sqref="U10:X14"/>
    </sheetView>
  </sheetViews>
  <sheetFormatPr defaultColWidth="8.00390625" defaultRowHeight="15"/>
  <cols>
    <col min="1" max="1" width="23.421875" style="112" customWidth="1"/>
    <col min="2" max="2" width="35.421875" style="112" customWidth="1"/>
    <col min="3" max="3" width="9.8515625" style="112" customWidth="1"/>
    <col min="4" max="4" width="12.421875" style="112" bestFit="1" customWidth="1"/>
    <col min="5" max="5" width="8.57421875" style="112" bestFit="1" customWidth="1"/>
    <col min="6" max="6" width="10.57421875" style="112" bestFit="1" customWidth="1"/>
    <col min="7" max="7" width="9.00390625" style="112" customWidth="1"/>
    <col min="8" max="8" width="10.7109375" style="112" customWidth="1"/>
    <col min="9" max="9" width="9.57421875" style="112" customWidth="1"/>
    <col min="10" max="10" width="11.57421875" style="112" bestFit="1" customWidth="1"/>
    <col min="11" max="11" width="9.00390625" style="112" bestFit="1" customWidth="1"/>
    <col min="12" max="12" width="10.57421875" style="112" bestFit="1" customWidth="1"/>
    <col min="13" max="13" width="11.57421875" style="112" bestFit="1" customWidth="1"/>
    <col min="14" max="14" width="9.421875" style="112" customWidth="1"/>
    <col min="15" max="15" width="9.57421875" style="112" bestFit="1" customWidth="1"/>
    <col min="16" max="16" width="11.140625" style="112" customWidth="1"/>
    <col min="17" max="17" width="9.421875" style="112" customWidth="1"/>
    <col min="18" max="18" width="10.57421875" style="112" bestFit="1" customWidth="1"/>
    <col min="19" max="19" width="9.57421875" style="112" customWidth="1"/>
    <col min="20" max="20" width="10.140625" style="112" customWidth="1"/>
    <col min="21" max="21" width="9.421875" style="112" customWidth="1"/>
    <col min="22" max="22" width="10.421875" style="112" customWidth="1"/>
    <col min="23" max="23" width="9.421875" style="112" customWidth="1"/>
    <col min="24" max="24" width="10.28125" style="112" customWidth="1"/>
    <col min="25" max="25" width="10.7109375" style="112" customWidth="1"/>
    <col min="26" max="26" width="9.8515625" style="112" bestFit="1" customWidth="1"/>
    <col min="27" max="16384" width="8.00390625" style="112" customWidth="1"/>
  </cols>
  <sheetData>
    <row r="1" spans="1:26" ht="18.75" thickBot="1">
      <c r="A1" s="242" t="s">
        <v>120</v>
      </c>
      <c r="B1" s="243"/>
      <c r="C1" s="243"/>
      <c r="Y1" s="617" t="s">
        <v>26</v>
      </c>
      <c r="Z1" s="618"/>
    </row>
    <row r="2" ht="5.25" customHeight="1" thickBot="1"/>
    <row r="3" spans="1:26" ht="24.75" customHeight="1" thickTop="1">
      <c r="A3" s="619" t="s">
        <v>122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0"/>
      <c r="Z3" s="621"/>
    </row>
    <row r="4" spans="1:26" ht="21" customHeight="1" thickBot="1">
      <c r="A4" s="633" t="s">
        <v>42</v>
      </c>
      <c r="B4" s="634"/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4"/>
      <c r="T4" s="634"/>
      <c r="U4" s="634"/>
      <c r="V4" s="634"/>
      <c r="W4" s="634"/>
      <c r="X4" s="634"/>
      <c r="Y4" s="634"/>
      <c r="Z4" s="635"/>
    </row>
    <row r="5" spans="1:26" s="131" customFormat="1" ht="19.5" customHeight="1" thickBot="1" thickTop="1">
      <c r="A5" s="704" t="s">
        <v>116</v>
      </c>
      <c r="B5" s="704" t="s">
        <v>117</v>
      </c>
      <c r="C5" s="717" t="s">
        <v>34</v>
      </c>
      <c r="D5" s="718"/>
      <c r="E5" s="718"/>
      <c r="F5" s="718"/>
      <c r="G5" s="718"/>
      <c r="H5" s="718"/>
      <c r="I5" s="718"/>
      <c r="J5" s="718"/>
      <c r="K5" s="718"/>
      <c r="L5" s="718"/>
      <c r="M5" s="718"/>
      <c r="N5" s="719"/>
      <c r="O5" s="720" t="s">
        <v>33</v>
      </c>
      <c r="P5" s="718"/>
      <c r="Q5" s="718"/>
      <c r="R5" s="718"/>
      <c r="S5" s="718"/>
      <c r="T5" s="718"/>
      <c r="U5" s="718"/>
      <c r="V5" s="718"/>
      <c r="W5" s="718"/>
      <c r="X5" s="718"/>
      <c r="Y5" s="718"/>
      <c r="Z5" s="719"/>
    </row>
    <row r="6" spans="1:26" s="130" customFormat="1" ht="26.25" customHeight="1" thickBot="1">
      <c r="A6" s="705"/>
      <c r="B6" s="705"/>
      <c r="C6" s="710" t="s">
        <v>155</v>
      </c>
      <c r="D6" s="711"/>
      <c r="E6" s="711"/>
      <c r="F6" s="711"/>
      <c r="G6" s="712"/>
      <c r="H6" s="721" t="s">
        <v>32</v>
      </c>
      <c r="I6" s="710" t="s">
        <v>156</v>
      </c>
      <c r="J6" s="711"/>
      <c r="K6" s="711"/>
      <c r="L6" s="711"/>
      <c r="M6" s="712"/>
      <c r="N6" s="721" t="s">
        <v>31</v>
      </c>
      <c r="O6" s="713" t="s">
        <v>157</v>
      </c>
      <c r="P6" s="711"/>
      <c r="Q6" s="711"/>
      <c r="R6" s="711"/>
      <c r="S6" s="712"/>
      <c r="T6" s="721" t="s">
        <v>32</v>
      </c>
      <c r="U6" s="713" t="s">
        <v>158</v>
      </c>
      <c r="V6" s="711"/>
      <c r="W6" s="711"/>
      <c r="X6" s="711"/>
      <c r="Y6" s="712"/>
      <c r="Z6" s="721" t="s">
        <v>31</v>
      </c>
    </row>
    <row r="7" spans="1:26" s="125" customFormat="1" ht="26.25" customHeight="1">
      <c r="A7" s="706"/>
      <c r="B7" s="706"/>
      <c r="C7" s="616" t="s">
        <v>20</v>
      </c>
      <c r="D7" s="632"/>
      <c r="E7" s="611" t="s">
        <v>19</v>
      </c>
      <c r="F7" s="632"/>
      <c r="G7" s="613" t="s">
        <v>15</v>
      </c>
      <c r="H7" s="627"/>
      <c r="I7" s="724" t="s">
        <v>20</v>
      </c>
      <c r="J7" s="632"/>
      <c r="K7" s="611" t="s">
        <v>19</v>
      </c>
      <c r="L7" s="632"/>
      <c r="M7" s="613" t="s">
        <v>15</v>
      </c>
      <c r="N7" s="627"/>
      <c r="O7" s="724" t="s">
        <v>20</v>
      </c>
      <c r="P7" s="632"/>
      <c r="Q7" s="611" t="s">
        <v>19</v>
      </c>
      <c r="R7" s="632"/>
      <c r="S7" s="613" t="s">
        <v>15</v>
      </c>
      <c r="T7" s="627"/>
      <c r="U7" s="724" t="s">
        <v>20</v>
      </c>
      <c r="V7" s="632"/>
      <c r="W7" s="611" t="s">
        <v>19</v>
      </c>
      <c r="X7" s="632"/>
      <c r="Y7" s="613" t="s">
        <v>15</v>
      </c>
      <c r="Z7" s="627"/>
    </row>
    <row r="8" spans="1:26" s="125" customFormat="1" ht="19.5" customHeight="1" thickBot="1">
      <c r="A8" s="707"/>
      <c r="B8" s="707"/>
      <c r="C8" s="128" t="s">
        <v>29</v>
      </c>
      <c r="D8" s="126" t="s">
        <v>28</v>
      </c>
      <c r="E8" s="127" t="s">
        <v>29</v>
      </c>
      <c r="F8" s="244" t="s">
        <v>28</v>
      </c>
      <c r="G8" s="723"/>
      <c r="H8" s="722"/>
      <c r="I8" s="128" t="s">
        <v>29</v>
      </c>
      <c r="J8" s="126" t="s">
        <v>28</v>
      </c>
      <c r="K8" s="127" t="s">
        <v>29</v>
      </c>
      <c r="L8" s="244" t="s">
        <v>28</v>
      </c>
      <c r="M8" s="723"/>
      <c r="N8" s="722"/>
      <c r="O8" s="128" t="s">
        <v>29</v>
      </c>
      <c r="P8" s="126" t="s">
        <v>28</v>
      </c>
      <c r="Q8" s="127" t="s">
        <v>29</v>
      </c>
      <c r="R8" s="244" t="s">
        <v>28</v>
      </c>
      <c r="S8" s="723"/>
      <c r="T8" s="722"/>
      <c r="U8" s="128" t="s">
        <v>29</v>
      </c>
      <c r="V8" s="126" t="s">
        <v>28</v>
      </c>
      <c r="W8" s="127" t="s">
        <v>29</v>
      </c>
      <c r="X8" s="244" t="s">
        <v>28</v>
      </c>
      <c r="Y8" s="723"/>
      <c r="Z8" s="722"/>
    </row>
    <row r="9" spans="1:26" s="114" customFormat="1" ht="18" customHeight="1" thickBot="1" thickTop="1">
      <c r="A9" s="124" t="s">
        <v>22</v>
      </c>
      <c r="B9" s="241"/>
      <c r="C9" s="123">
        <f>SUM(C10:C14)</f>
        <v>21477.372</v>
      </c>
      <c r="D9" s="117">
        <f>SUM(D10:D14)</f>
        <v>10834.468999999997</v>
      </c>
      <c r="E9" s="118">
        <f>SUM(E10:E14)</f>
        <v>13366.741</v>
      </c>
      <c r="F9" s="117">
        <f>SUM(F10:F14)</f>
        <v>5140.989</v>
      </c>
      <c r="G9" s="116">
        <f aca="true" t="shared" si="0" ref="G9:G14">SUM(C9:F9)</f>
        <v>50819.570999999996</v>
      </c>
      <c r="H9" s="120">
        <f aca="true" t="shared" si="1" ref="H9:H14">G9/$G$9</f>
        <v>1</v>
      </c>
      <c r="I9" s="119">
        <f>SUM(I10:I14)</f>
        <v>25078.524</v>
      </c>
      <c r="J9" s="117">
        <f>SUM(J10:J14)</f>
        <v>12695.67</v>
      </c>
      <c r="K9" s="118">
        <f>SUM(K10:K14)</f>
        <v>5917.042</v>
      </c>
      <c r="L9" s="117">
        <f>SUM(L10:L14)</f>
        <v>1500.312</v>
      </c>
      <c r="M9" s="116">
        <f aca="true" t="shared" si="2" ref="M9:M14">SUM(I9:L9)</f>
        <v>45191.548</v>
      </c>
      <c r="N9" s="122">
        <f aca="true" t="shared" si="3" ref="N9:N14">IF(ISERROR(G9/M9-1),"         /0",(G9/M9-1))</f>
        <v>0.124537070515929</v>
      </c>
      <c r="O9" s="121">
        <f>SUM(O10:O14)</f>
        <v>45434.638999999996</v>
      </c>
      <c r="P9" s="117">
        <f>SUM(P10:P14)</f>
        <v>24029.468</v>
      </c>
      <c r="Q9" s="118">
        <f>SUM(Q10:Q14)</f>
        <v>23683.193999999996</v>
      </c>
      <c r="R9" s="117">
        <f>SUM(R10:R14)</f>
        <v>8791.605000000001</v>
      </c>
      <c r="S9" s="116">
        <f aca="true" t="shared" si="4" ref="S9:S14">SUM(O9:R9)</f>
        <v>101938.90599999997</v>
      </c>
      <c r="T9" s="120">
        <f aca="true" t="shared" si="5" ref="T9:T14">S9/$S$9</f>
        <v>1</v>
      </c>
      <c r="U9" s="119">
        <f>SUM(U10:U14)</f>
        <v>52001.50100000002</v>
      </c>
      <c r="V9" s="117">
        <f>SUM(V10:V14)</f>
        <v>26263.798</v>
      </c>
      <c r="W9" s="118">
        <f>SUM(W10:W14)</f>
        <v>12940.434970000004</v>
      </c>
      <c r="X9" s="117">
        <f>SUM(X10:X14)</f>
        <v>2904.5259999999994</v>
      </c>
      <c r="Y9" s="116">
        <f aca="true" t="shared" si="6" ref="Y9:Y14">SUM(U9:X9)</f>
        <v>94110.25997000001</v>
      </c>
      <c r="Z9" s="115">
        <f>IF(ISERROR(S9/Y9-1),"         /0",(S9/Y9-1))</f>
        <v>0.08318589314805358</v>
      </c>
    </row>
    <row r="10" spans="1:26" ht="21.75" customHeight="1" thickTop="1">
      <c r="A10" s="412" t="s">
        <v>398</v>
      </c>
      <c r="B10" s="413" t="s">
        <v>399</v>
      </c>
      <c r="C10" s="414">
        <v>17397.737999999998</v>
      </c>
      <c r="D10" s="415">
        <v>9607.854</v>
      </c>
      <c r="E10" s="416">
        <v>11995.904999999999</v>
      </c>
      <c r="F10" s="415">
        <v>4763.646</v>
      </c>
      <c r="G10" s="417">
        <f t="shared" si="0"/>
        <v>43765.143</v>
      </c>
      <c r="H10" s="418">
        <f t="shared" si="1"/>
        <v>0.8611867856971874</v>
      </c>
      <c r="I10" s="419">
        <v>20140.124</v>
      </c>
      <c r="J10" s="415">
        <v>11333.155</v>
      </c>
      <c r="K10" s="416">
        <v>5297.965</v>
      </c>
      <c r="L10" s="415">
        <v>1330.405</v>
      </c>
      <c r="M10" s="417">
        <f t="shared" si="2"/>
        <v>38101.649000000005</v>
      </c>
      <c r="N10" s="420">
        <f t="shared" si="3"/>
        <v>0.14864170314518388</v>
      </c>
      <c r="O10" s="414">
        <v>36150.10999999999</v>
      </c>
      <c r="P10" s="415">
        <v>20824.282</v>
      </c>
      <c r="Q10" s="416">
        <v>21194.653</v>
      </c>
      <c r="R10" s="415">
        <v>7720.868000000002</v>
      </c>
      <c r="S10" s="417">
        <f t="shared" si="4"/>
        <v>85889.91299999999</v>
      </c>
      <c r="T10" s="418">
        <f t="shared" si="5"/>
        <v>0.842562632563469</v>
      </c>
      <c r="U10" s="419">
        <v>41224.23700000001</v>
      </c>
      <c r="V10" s="415">
        <v>23486.957</v>
      </c>
      <c r="W10" s="416">
        <v>11657.939970000003</v>
      </c>
      <c r="X10" s="415">
        <v>2697.7569999999996</v>
      </c>
      <c r="Y10" s="417">
        <f t="shared" si="6"/>
        <v>79066.89097000001</v>
      </c>
      <c r="Z10" s="421">
        <f>IF(ISERROR(S10/Y10-1),"         /0",IF(S10/Y10&gt;5,"  *  ",(S10/Y10-1)))</f>
        <v>0.08629430026012797</v>
      </c>
    </row>
    <row r="11" spans="1:26" ht="21.75" customHeight="1">
      <c r="A11" s="422" t="s">
        <v>400</v>
      </c>
      <c r="B11" s="423" t="s">
        <v>401</v>
      </c>
      <c r="C11" s="384">
        <v>3799.9889999999996</v>
      </c>
      <c r="D11" s="385">
        <v>625.069</v>
      </c>
      <c r="E11" s="386">
        <v>1370.616</v>
      </c>
      <c r="F11" s="385">
        <v>356.62</v>
      </c>
      <c r="G11" s="387">
        <f>SUM(C11:F11)</f>
        <v>6152.293999999999</v>
      </c>
      <c r="H11" s="388">
        <f>G11/$G$9</f>
        <v>0.12106150994466285</v>
      </c>
      <c r="I11" s="389">
        <v>4687.419</v>
      </c>
      <c r="J11" s="385">
        <v>785.8590000000002</v>
      </c>
      <c r="K11" s="386">
        <v>617.452</v>
      </c>
      <c r="L11" s="385">
        <v>169.502</v>
      </c>
      <c r="M11" s="387">
        <f>SUM(I11:L11)</f>
        <v>6260.232000000001</v>
      </c>
      <c r="N11" s="390">
        <f t="shared" si="3"/>
        <v>-0.017241853017588182</v>
      </c>
      <c r="O11" s="384">
        <v>8820.832</v>
      </c>
      <c r="P11" s="385">
        <v>2082.317</v>
      </c>
      <c r="Q11" s="386">
        <v>2487.288</v>
      </c>
      <c r="R11" s="385">
        <v>1044.856</v>
      </c>
      <c r="S11" s="387">
        <f>SUM(O11:R11)</f>
        <v>14435.293000000001</v>
      </c>
      <c r="T11" s="388">
        <f>S11/$S$9</f>
        <v>0.14160729761019805</v>
      </c>
      <c r="U11" s="389">
        <v>10311.683</v>
      </c>
      <c r="V11" s="385">
        <v>1665.287</v>
      </c>
      <c r="W11" s="386">
        <v>1278.0700000000002</v>
      </c>
      <c r="X11" s="385">
        <v>206.16</v>
      </c>
      <c r="Y11" s="387">
        <f>SUM(U11:X11)</f>
        <v>13461.2</v>
      </c>
      <c r="Z11" s="391">
        <f>IF(ISERROR(S11/Y11-1),"         /0",IF(S11/Y11&gt;5,"  *  ",(S11/Y11-1)))</f>
        <v>0.07236301369863019</v>
      </c>
    </row>
    <row r="12" spans="1:26" ht="21.75" customHeight="1">
      <c r="A12" s="422" t="s">
        <v>402</v>
      </c>
      <c r="B12" s="423" t="s">
        <v>403</v>
      </c>
      <c r="C12" s="384">
        <v>110.09100000000001</v>
      </c>
      <c r="D12" s="385">
        <v>371.357</v>
      </c>
      <c r="E12" s="386">
        <v>0.1</v>
      </c>
      <c r="F12" s="385">
        <v>0</v>
      </c>
      <c r="G12" s="387">
        <f>SUM(C12:F12)</f>
        <v>481.54800000000006</v>
      </c>
      <c r="H12" s="388">
        <f>G12/$G$9</f>
        <v>0.009475640792009049</v>
      </c>
      <c r="I12" s="389">
        <v>165.61300000000003</v>
      </c>
      <c r="J12" s="385">
        <v>354.312</v>
      </c>
      <c r="K12" s="386">
        <v>0</v>
      </c>
      <c r="L12" s="385">
        <v>0</v>
      </c>
      <c r="M12" s="387">
        <f>SUM(I12:L12)</f>
        <v>519.9250000000001</v>
      </c>
      <c r="N12" s="390">
        <f t="shared" si="3"/>
        <v>-0.07381256912054623</v>
      </c>
      <c r="O12" s="384">
        <v>205.87299999999996</v>
      </c>
      <c r="P12" s="385">
        <v>721.4699999999999</v>
      </c>
      <c r="Q12" s="386">
        <v>0.1</v>
      </c>
      <c r="R12" s="385">
        <v>0</v>
      </c>
      <c r="S12" s="387">
        <f>SUM(O12:R12)</f>
        <v>927.4429999999999</v>
      </c>
      <c r="T12" s="388">
        <f>S12/$S$9</f>
        <v>0.009098027793235295</v>
      </c>
      <c r="U12" s="389">
        <v>292.425</v>
      </c>
      <c r="V12" s="385">
        <v>704.375</v>
      </c>
      <c r="W12" s="386">
        <v>2</v>
      </c>
      <c r="X12" s="385">
        <v>0</v>
      </c>
      <c r="Y12" s="387">
        <f>SUM(U12:X12)</f>
        <v>998.8</v>
      </c>
      <c r="Z12" s="391">
        <f>IF(ISERROR(S12/Y12-1),"         /0",IF(S12/Y12&gt;5,"  *  ",(S12/Y12-1)))</f>
        <v>-0.07144273127753309</v>
      </c>
    </row>
    <row r="13" spans="1:26" ht="21.75" customHeight="1">
      <c r="A13" s="422" t="s">
        <v>405</v>
      </c>
      <c r="B13" s="423" t="s">
        <v>406</v>
      </c>
      <c r="C13" s="384">
        <v>108.121</v>
      </c>
      <c r="D13" s="385">
        <v>168.692</v>
      </c>
      <c r="E13" s="386">
        <v>0.12</v>
      </c>
      <c r="F13" s="385">
        <v>0.16</v>
      </c>
      <c r="G13" s="387">
        <f>SUM(C13:F13)</f>
        <v>277.093</v>
      </c>
      <c r="H13" s="388">
        <f>G13/$G$9</f>
        <v>0.005452486011737486</v>
      </c>
      <c r="I13" s="389">
        <v>58.629000000000005</v>
      </c>
      <c r="J13" s="385">
        <v>193.702</v>
      </c>
      <c r="K13" s="386">
        <v>0.45</v>
      </c>
      <c r="L13" s="385">
        <v>0.2</v>
      </c>
      <c r="M13" s="387">
        <f>SUM(I13:L13)</f>
        <v>252.981</v>
      </c>
      <c r="N13" s="390">
        <f t="shared" si="3"/>
        <v>0.09531150560714052</v>
      </c>
      <c r="O13" s="384">
        <v>186.122</v>
      </c>
      <c r="P13" s="385">
        <v>330.162</v>
      </c>
      <c r="Q13" s="386">
        <v>0.39</v>
      </c>
      <c r="R13" s="385">
        <v>0.18</v>
      </c>
      <c r="S13" s="387">
        <f>SUM(O13:R13)</f>
        <v>516.8539999999999</v>
      </c>
      <c r="T13" s="388">
        <f>S13/$S$9</f>
        <v>0.005070232949135241</v>
      </c>
      <c r="U13" s="389">
        <v>123.927</v>
      </c>
      <c r="V13" s="385">
        <v>364.047</v>
      </c>
      <c r="W13" s="386">
        <v>0.8500000000000001</v>
      </c>
      <c r="X13" s="385">
        <v>0.404</v>
      </c>
      <c r="Y13" s="387">
        <f>SUM(U13:X13)</f>
        <v>489.22800000000007</v>
      </c>
      <c r="Z13" s="391">
        <f>IF(ISERROR(S13/Y13-1),"         /0",IF(S13/Y13&gt;5,"  *  ",(S13/Y13-1)))</f>
        <v>0.056468558627061016</v>
      </c>
    </row>
    <row r="14" spans="1:26" ht="21.75" customHeight="1" thickBot="1">
      <c r="A14" s="424" t="s">
        <v>51</v>
      </c>
      <c r="B14" s="425"/>
      <c r="C14" s="426">
        <v>61.433</v>
      </c>
      <c r="D14" s="427">
        <v>61.497</v>
      </c>
      <c r="E14" s="428">
        <v>0</v>
      </c>
      <c r="F14" s="427">
        <v>20.563</v>
      </c>
      <c r="G14" s="429">
        <f t="shared" si="0"/>
        <v>143.493</v>
      </c>
      <c r="H14" s="430">
        <f t="shared" si="1"/>
        <v>0.002823577554403204</v>
      </c>
      <c r="I14" s="431">
        <v>26.739</v>
      </c>
      <c r="J14" s="427">
        <v>28.642</v>
      </c>
      <c r="K14" s="428">
        <v>1.175</v>
      </c>
      <c r="L14" s="427">
        <v>0.20500000000000002</v>
      </c>
      <c r="M14" s="429">
        <f t="shared" si="2"/>
        <v>56.760999999999996</v>
      </c>
      <c r="N14" s="432">
        <f t="shared" si="3"/>
        <v>1.528021000334737</v>
      </c>
      <c r="O14" s="426">
        <v>71.702</v>
      </c>
      <c r="P14" s="427">
        <v>71.23700000000001</v>
      </c>
      <c r="Q14" s="428">
        <v>0.763</v>
      </c>
      <c r="R14" s="427">
        <v>25.700999999999997</v>
      </c>
      <c r="S14" s="429">
        <f t="shared" si="4"/>
        <v>169.40300000000002</v>
      </c>
      <c r="T14" s="430">
        <f t="shared" si="5"/>
        <v>0.0016618090839625066</v>
      </c>
      <c r="U14" s="431">
        <v>49.229</v>
      </c>
      <c r="V14" s="427">
        <v>43.132</v>
      </c>
      <c r="W14" s="428">
        <v>1.575</v>
      </c>
      <c r="X14" s="427">
        <v>0.20500000000000002</v>
      </c>
      <c r="Y14" s="429">
        <f t="shared" si="6"/>
        <v>94.14099999999999</v>
      </c>
      <c r="Z14" s="433">
        <f>IF(ISERROR(S14/Y14-1),"         /0",IF(S14/Y14&gt;5,"  *  ",(S14/Y14-1)))</f>
        <v>0.7994603838922472</v>
      </c>
    </row>
    <row r="15" spans="1:2" ht="8.25" customHeight="1" thickTop="1">
      <c r="A15" s="113"/>
      <c r="B15" s="113"/>
    </row>
    <row r="16" spans="1:2" ht="15">
      <c r="A16" s="113" t="s">
        <v>137</v>
      </c>
      <c r="B16" s="113"/>
    </row>
  </sheetData>
  <sheetProtection/>
  <mergeCells count="27">
    <mergeCell ref="S7:S8"/>
    <mergeCell ref="U7:V7"/>
    <mergeCell ref="W7:X7"/>
    <mergeCell ref="N6:N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</mergeCells>
  <conditionalFormatting sqref="Z3 N3 Z15:Z65536 N15:N65536">
    <cfRule type="cellIs" priority="12" dxfId="93" operator="lessThan" stopIfTrue="1">
      <formula>0</formula>
    </cfRule>
  </conditionalFormatting>
  <conditionalFormatting sqref="N9:N14 Z9:Z14">
    <cfRule type="cellIs" priority="13" dxfId="93" operator="lessThan" stopIfTrue="1">
      <formula>0</formula>
    </cfRule>
    <cfRule type="cellIs" priority="14" dxfId="95" operator="greaterThanOrEqual" stopIfTrue="1">
      <formula>0</formula>
    </cfRule>
  </conditionalFormatting>
  <conditionalFormatting sqref="N5:N8 Z5:Z8">
    <cfRule type="cellIs" priority="3" dxfId="93" operator="lessThan" stopIfTrue="1">
      <formula>0</formula>
    </cfRule>
  </conditionalFormatting>
  <conditionalFormatting sqref="H6:H8">
    <cfRule type="cellIs" priority="2" dxfId="93" operator="lessThan" stopIfTrue="1">
      <formula>0</formula>
    </cfRule>
  </conditionalFormatting>
  <conditionalFormatting sqref="T6:T8">
    <cfRule type="cellIs" priority="1" dxfId="93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6"/>
  <sheetViews>
    <sheetView showGridLines="0" zoomScale="88" zoomScaleNormal="88" zoomScalePageLayoutView="0" workbookViewId="0" topLeftCell="A7">
      <selection activeCell="I11" sqref="I11:J25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63" t="s">
        <v>26</v>
      </c>
      <c r="O1" s="563"/>
    </row>
    <row r="2" ht="5.25" customHeight="1"/>
    <row r="3" ht="4.5" customHeight="1" thickBot="1"/>
    <row r="4" spans="1:15" ht="13.5" customHeight="1" thickTop="1">
      <c r="A4" s="569" t="s">
        <v>25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1"/>
    </row>
    <row r="5" spans="1:15" ht="12.75" customHeight="1">
      <c r="A5" s="572"/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4"/>
    </row>
    <row r="6" spans="1:15" ht="5.25" customHeight="1" thickBot="1">
      <c r="A6" s="83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1"/>
    </row>
    <row r="7" spans="1:15" ht="16.5" customHeight="1" thickTop="1">
      <c r="A7" s="80"/>
      <c r="B7" s="79"/>
      <c r="C7" s="552" t="s">
        <v>24</v>
      </c>
      <c r="D7" s="553"/>
      <c r="E7" s="562"/>
      <c r="F7" s="558" t="s">
        <v>23</v>
      </c>
      <c r="G7" s="559"/>
      <c r="H7" s="559"/>
      <c r="I7" s="559"/>
      <c r="J7" s="559"/>
      <c r="K7" s="559"/>
      <c r="L7" s="559"/>
      <c r="M7" s="559"/>
      <c r="N7" s="559"/>
      <c r="O7" s="564" t="s">
        <v>22</v>
      </c>
    </row>
    <row r="8" spans="1:15" ht="3.75" customHeight="1" thickBot="1">
      <c r="A8" s="78"/>
      <c r="B8" s="77"/>
      <c r="C8" s="76"/>
      <c r="D8" s="75"/>
      <c r="E8" s="74"/>
      <c r="F8" s="560"/>
      <c r="G8" s="561"/>
      <c r="H8" s="561"/>
      <c r="I8" s="561"/>
      <c r="J8" s="561"/>
      <c r="K8" s="561"/>
      <c r="L8" s="561"/>
      <c r="M8" s="561"/>
      <c r="N8" s="561"/>
      <c r="O8" s="565"/>
    </row>
    <row r="9" spans="1:15" ht="21.75" customHeight="1" thickBot="1" thickTop="1">
      <c r="A9" s="550" t="s">
        <v>21</v>
      </c>
      <c r="B9" s="551"/>
      <c r="C9" s="554" t="s">
        <v>20</v>
      </c>
      <c r="D9" s="556" t="s">
        <v>19</v>
      </c>
      <c r="E9" s="567" t="s">
        <v>15</v>
      </c>
      <c r="F9" s="552" t="s">
        <v>20</v>
      </c>
      <c r="G9" s="553"/>
      <c r="H9" s="553"/>
      <c r="I9" s="552" t="s">
        <v>19</v>
      </c>
      <c r="J9" s="553"/>
      <c r="K9" s="562"/>
      <c r="L9" s="87" t="s">
        <v>18</v>
      </c>
      <c r="M9" s="86"/>
      <c r="N9" s="86"/>
      <c r="O9" s="565"/>
    </row>
    <row r="10" spans="1:15" s="67" customFormat="1" ht="18.75" customHeight="1" thickBot="1">
      <c r="A10" s="73"/>
      <c r="B10" s="72"/>
      <c r="C10" s="555"/>
      <c r="D10" s="557"/>
      <c r="E10" s="568"/>
      <c r="F10" s="70" t="s">
        <v>17</v>
      </c>
      <c r="G10" s="69" t="s">
        <v>16</v>
      </c>
      <c r="H10" s="68" t="s">
        <v>15</v>
      </c>
      <c r="I10" s="70" t="s">
        <v>17</v>
      </c>
      <c r="J10" s="69" t="s">
        <v>16</v>
      </c>
      <c r="K10" s="71" t="s">
        <v>15</v>
      </c>
      <c r="L10" s="70" t="s">
        <v>17</v>
      </c>
      <c r="M10" s="273" t="s">
        <v>16</v>
      </c>
      <c r="N10" s="71" t="s">
        <v>15</v>
      </c>
      <c r="O10" s="566"/>
    </row>
    <row r="11" spans="1:15" s="65" customFormat="1" ht="18.75" customHeight="1" thickTop="1">
      <c r="A11" s="547">
        <v>2016</v>
      </c>
      <c r="B11" s="335" t="s">
        <v>5</v>
      </c>
      <c r="C11" s="302">
        <v>1941690</v>
      </c>
      <c r="D11" s="303">
        <v>78299</v>
      </c>
      <c r="E11" s="255">
        <f aca="true" t="shared" si="0" ref="E11:E25">D11+C11</f>
        <v>2019989</v>
      </c>
      <c r="F11" s="302">
        <v>540371</v>
      </c>
      <c r="G11" s="304">
        <v>513548</v>
      </c>
      <c r="H11" s="305">
        <f aca="true" t="shared" si="1" ref="H11:H22">G11+F11</f>
        <v>1053919</v>
      </c>
      <c r="I11" s="306">
        <v>7538</v>
      </c>
      <c r="J11" s="307">
        <v>5677</v>
      </c>
      <c r="K11" s="308">
        <f aca="true" t="shared" si="2" ref="K11:K22">J11+I11</f>
        <v>13215</v>
      </c>
      <c r="L11" s="309">
        <f aca="true" t="shared" si="3" ref="L11:L24">I11+F11</f>
        <v>547909</v>
      </c>
      <c r="M11" s="310">
        <f aca="true" t="shared" si="4" ref="M11:M24">J11+G11</f>
        <v>519225</v>
      </c>
      <c r="N11" s="285">
        <f aca="true" t="shared" si="5" ref="N11:N24">K11+H11</f>
        <v>1067134</v>
      </c>
      <c r="O11" s="66">
        <f aca="true" t="shared" si="6" ref="O11:O24">N11+E11</f>
        <v>3087123</v>
      </c>
    </row>
    <row r="12" spans="1:15" ht="18.75" customHeight="1">
      <c r="A12" s="548"/>
      <c r="B12" s="335" t="s">
        <v>4</v>
      </c>
      <c r="C12" s="52">
        <v>1737328</v>
      </c>
      <c r="D12" s="61">
        <v>63180</v>
      </c>
      <c r="E12" s="256">
        <f t="shared" si="0"/>
        <v>1800508</v>
      </c>
      <c r="F12" s="52">
        <v>434132</v>
      </c>
      <c r="G12" s="50">
        <v>399361</v>
      </c>
      <c r="H12" s="56">
        <f t="shared" si="1"/>
        <v>833493</v>
      </c>
      <c r="I12" s="59">
        <v>2462</v>
      </c>
      <c r="J12" s="58">
        <v>1323</v>
      </c>
      <c r="K12" s="57">
        <f t="shared" si="2"/>
        <v>3785</v>
      </c>
      <c r="L12" s="240">
        <f t="shared" si="3"/>
        <v>436594</v>
      </c>
      <c r="M12" s="274">
        <f t="shared" si="4"/>
        <v>400684</v>
      </c>
      <c r="N12" s="286">
        <f t="shared" si="5"/>
        <v>837278</v>
      </c>
      <c r="O12" s="55">
        <f t="shared" si="6"/>
        <v>2637786</v>
      </c>
    </row>
    <row r="13" spans="1:15" ht="18.75" customHeight="1">
      <c r="A13" s="548"/>
      <c r="B13" s="335" t="s">
        <v>3</v>
      </c>
      <c r="C13" s="52">
        <v>1867326</v>
      </c>
      <c r="D13" s="61">
        <v>64780</v>
      </c>
      <c r="E13" s="256">
        <f t="shared" si="0"/>
        <v>1932106</v>
      </c>
      <c r="F13" s="52">
        <v>489132</v>
      </c>
      <c r="G13" s="50">
        <v>452820</v>
      </c>
      <c r="H13" s="56">
        <f t="shared" si="1"/>
        <v>941952</v>
      </c>
      <c r="I13" s="240">
        <v>3732</v>
      </c>
      <c r="J13" s="58">
        <v>2099</v>
      </c>
      <c r="K13" s="57">
        <f t="shared" si="2"/>
        <v>5831</v>
      </c>
      <c r="L13" s="240">
        <f t="shared" si="3"/>
        <v>492864</v>
      </c>
      <c r="M13" s="274">
        <f t="shared" si="4"/>
        <v>454919</v>
      </c>
      <c r="N13" s="286">
        <f t="shared" si="5"/>
        <v>947783</v>
      </c>
      <c r="O13" s="55">
        <f t="shared" si="6"/>
        <v>2879889</v>
      </c>
    </row>
    <row r="14" spans="1:15" ht="18.75" customHeight="1">
      <c r="A14" s="548"/>
      <c r="B14" s="335" t="s">
        <v>14</v>
      </c>
      <c r="C14" s="52">
        <v>1733551</v>
      </c>
      <c r="D14" s="61">
        <v>46174</v>
      </c>
      <c r="E14" s="256">
        <f t="shared" si="0"/>
        <v>1779725</v>
      </c>
      <c r="F14" s="52">
        <v>429288</v>
      </c>
      <c r="G14" s="50">
        <v>404527</v>
      </c>
      <c r="H14" s="56">
        <f t="shared" si="1"/>
        <v>833815</v>
      </c>
      <c r="I14" s="59">
        <v>215</v>
      </c>
      <c r="J14" s="58">
        <v>499</v>
      </c>
      <c r="K14" s="57">
        <f t="shared" si="2"/>
        <v>714</v>
      </c>
      <c r="L14" s="240">
        <f t="shared" si="3"/>
        <v>429503</v>
      </c>
      <c r="M14" s="274">
        <f t="shared" si="4"/>
        <v>405026</v>
      </c>
      <c r="N14" s="286">
        <f t="shared" si="5"/>
        <v>834529</v>
      </c>
      <c r="O14" s="55">
        <f t="shared" si="6"/>
        <v>2614254</v>
      </c>
    </row>
    <row r="15" spans="1:15" s="65" customFormat="1" ht="18.75" customHeight="1">
      <c r="A15" s="548"/>
      <c r="B15" s="335" t="s">
        <v>13</v>
      </c>
      <c r="C15" s="52">
        <v>1881110</v>
      </c>
      <c r="D15" s="61">
        <v>57515</v>
      </c>
      <c r="E15" s="256">
        <f t="shared" si="0"/>
        <v>1938625</v>
      </c>
      <c r="F15" s="52">
        <v>465961</v>
      </c>
      <c r="G15" s="50">
        <v>433249</v>
      </c>
      <c r="H15" s="56">
        <f t="shared" si="1"/>
        <v>899210</v>
      </c>
      <c r="I15" s="59">
        <v>419</v>
      </c>
      <c r="J15" s="58">
        <v>267</v>
      </c>
      <c r="K15" s="57">
        <f t="shared" si="2"/>
        <v>686</v>
      </c>
      <c r="L15" s="240">
        <f t="shared" si="3"/>
        <v>466380</v>
      </c>
      <c r="M15" s="274">
        <f t="shared" si="4"/>
        <v>433516</v>
      </c>
      <c r="N15" s="286">
        <f t="shared" si="5"/>
        <v>899896</v>
      </c>
      <c r="O15" s="55">
        <f t="shared" si="6"/>
        <v>2838521</v>
      </c>
    </row>
    <row r="16" spans="1:15" s="252" customFormat="1" ht="18.75" customHeight="1">
      <c r="A16" s="548"/>
      <c r="B16" s="336" t="s">
        <v>12</v>
      </c>
      <c r="C16" s="52">
        <v>1978742</v>
      </c>
      <c r="D16" s="61">
        <v>67416</v>
      </c>
      <c r="E16" s="256">
        <f t="shared" si="0"/>
        <v>2046158</v>
      </c>
      <c r="F16" s="52">
        <v>521882</v>
      </c>
      <c r="G16" s="50">
        <v>488339</v>
      </c>
      <c r="H16" s="56">
        <f t="shared" si="1"/>
        <v>1010221</v>
      </c>
      <c r="I16" s="59">
        <v>820</v>
      </c>
      <c r="J16" s="58">
        <v>647</v>
      </c>
      <c r="K16" s="57">
        <f t="shared" si="2"/>
        <v>1467</v>
      </c>
      <c r="L16" s="240">
        <f t="shared" si="3"/>
        <v>522702</v>
      </c>
      <c r="M16" s="274">
        <f t="shared" si="4"/>
        <v>488986</v>
      </c>
      <c r="N16" s="286">
        <f t="shared" si="5"/>
        <v>1011688</v>
      </c>
      <c r="O16" s="55">
        <f t="shared" si="6"/>
        <v>3057846</v>
      </c>
    </row>
    <row r="17" spans="1:15" s="265" customFormat="1" ht="18.75" customHeight="1">
      <c r="A17" s="548"/>
      <c r="B17" s="335" t="s">
        <v>11</v>
      </c>
      <c r="C17" s="52">
        <v>2040378</v>
      </c>
      <c r="D17" s="61">
        <v>68740</v>
      </c>
      <c r="E17" s="256">
        <f t="shared" si="0"/>
        <v>2109118</v>
      </c>
      <c r="F17" s="52">
        <v>522398</v>
      </c>
      <c r="G17" s="50">
        <v>585869</v>
      </c>
      <c r="H17" s="56">
        <f t="shared" si="1"/>
        <v>1108267</v>
      </c>
      <c r="I17" s="59">
        <v>1351</v>
      </c>
      <c r="J17" s="58">
        <v>1299</v>
      </c>
      <c r="K17" s="57">
        <f t="shared" si="2"/>
        <v>2650</v>
      </c>
      <c r="L17" s="240">
        <f t="shared" si="3"/>
        <v>523749</v>
      </c>
      <c r="M17" s="274">
        <f t="shared" si="4"/>
        <v>587168</v>
      </c>
      <c r="N17" s="286">
        <f t="shared" si="5"/>
        <v>1110917</v>
      </c>
      <c r="O17" s="55">
        <f t="shared" si="6"/>
        <v>3220035</v>
      </c>
    </row>
    <row r="18" spans="1:15" s="272" customFormat="1" ht="18.75" customHeight="1">
      <c r="A18" s="548"/>
      <c r="B18" s="335" t="s">
        <v>10</v>
      </c>
      <c r="C18" s="52">
        <v>2004188</v>
      </c>
      <c r="D18" s="61">
        <v>62894</v>
      </c>
      <c r="E18" s="256">
        <f t="shared" si="0"/>
        <v>2067082</v>
      </c>
      <c r="F18" s="52">
        <v>551517</v>
      </c>
      <c r="G18" s="50">
        <v>516722</v>
      </c>
      <c r="H18" s="56">
        <f t="shared" si="1"/>
        <v>1068239</v>
      </c>
      <c r="I18" s="59">
        <v>585</v>
      </c>
      <c r="J18" s="58">
        <v>437</v>
      </c>
      <c r="K18" s="57">
        <f t="shared" si="2"/>
        <v>1022</v>
      </c>
      <c r="L18" s="240">
        <f t="shared" si="3"/>
        <v>552102</v>
      </c>
      <c r="M18" s="274">
        <f t="shared" si="4"/>
        <v>517159</v>
      </c>
      <c r="N18" s="286">
        <f t="shared" si="5"/>
        <v>1069261</v>
      </c>
      <c r="O18" s="55">
        <f t="shared" si="6"/>
        <v>3136343</v>
      </c>
    </row>
    <row r="19" spans="1:15" ht="18.75" customHeight="1">
      <c r="A19" s="548"/>
      <c r="B19" s="335" t="s">
        <v>9</v>
      </c>
      <c r="C19" s="52">
        <v>1927417</v>
      </c>
      <c r="D19" s="61">
        <v>62716</v>
      </c>
      <c r="E19" s="256">
        <f t="shared" si="0"/>
        <v>1990133</v>
      </c>
      <c r="F19" s="52">
        <v>487389</v>
      </c>
      <c r="G19" s="50">
        <v>453667</v>
      </c>
      <c r="H19" s="56">
        <f t="shared" si="1"/>
        <v>941056</v>
      </c>
      <c r="I19" s="59">
        <v>442</v>
      </c>
      <c r="J19" s="58">
        <v>353</v>
      </c>
      <c r="K19" s="57">
        <f t="shared" si="2"/>
        <v>795</v>
      </c>
      <c r="L19" s="240">
        <f t="shared" si="3"/>
        <v>487831</v>
      </c>
      <c r="M19" s="274">
        <f t="shared" si="4"/>
        <v>454020</v>
      </c>
      <c r="N19" s="286">
        <f t="shared" si="5"/>
        <v>941851</v>
      </c>
      <c r="O19" s="55">
        <f t="shared" si="6"/>
        <v>2931984</v>
      </c>
    </row>
    <row r="20" spans="1:15" s="281" customFormat="1" ht="18.75" customHeight="1">
      <c r="A20" s="548"/>
      <c r="B20" s="335" t="s">
        <v>8</v>
      </c>
      <c r="C20" s="52">
        <v>2040000</v>
      </c>
      <c r="D20" s="61">
        <v>69125</v>
      </c>
      <c r="E20" s="256">
        <f t="shared" si="0"/>
        <v>2109125</v>
      </c>
      <c r="F20" s="52">
        <v>495497</v>
      </c>
      <c r="G20" s="50">
        <v>503349</v>
      </c>
      <c r="H20" s="56">
        <f t="shared" si="1"/>
        <v>998846</v>
      </c>
      <c r="I20" s="59">
        <v>1690</v>
      </c>
      <c r="J20" s="58">
        <v>1889</v>
      </c>
      <c r="K20" s="57">
        <f t="shared" si="2"/>
        <v>3579</v>
      </c>
      <c r="L20" s="240">
        <f t="shared" si="3"/>
        <v>497187</v>
      </c>
      <c r="M20" s="274">
        <f t="shared" si="4"/>
        <v>505238</v>
      </c>
      <c r="N20" s="286">
        <f t="shared" si="5"/>
        <v>1002425</v>
      </c>
      <c r="O20" s="55">
        <f t="shared" si="6"/>
        <v>3111550</v>
      </c>
    </row>
    <row r="21" spans="1:15" s="54" customFormat="1" ht="18.75" customHeight="1">
      <c r="A21" s="548"/>
      <c r="B21" s="335" t="s">
        <v>7</v>
      </c>
      <c r="C21" s="52">
        <v>1967925</v>
      </c>
      <c r="D21" s="61">
        <v>71460</v>
      </c>
      <c r="E21" s="256">
        <f t="shared" si="0"/>
        <v>2039385</v>
      </c>
      <c r="F21" s="52">
        <v>477852</v>
      </c>
      <c r="G21" s="50">
        <v>483765</v>
      </c>
      <c r="H21" s="56">
        <f t="shared" si="1"/>
        <v>961617</v>
      </c>
      <c r="I21" s="59">
        <v>1452</v>
      </c>
      <c r="J21" s="58">
        <v>1198</v>
      </c>
      <c r="K21" s="57">
        <f t="shared" si="2"/>
        <v>2650</v>
      </c>
      <c r="L21" s="240">
        <f t="shared" si="3"/>
        <v>479304</v>
      </c>
      <c r="M21" s="274">
        <f t="shared" si="4"/>
        <v>484963</v>
      </c>
      <c r="N21" s="286">
        <f t="shared" si="5"/>
        <v>964267</v>
      </c>
      <c r="O21" s="55">
        <f t="shared" si="6"/>
        <v>3003652</v>
      </c>
    </row>
    <row r="22" spans="1:15" ht="18.75" customHeight="1" thickBot="1">
      <c r="A22" s="549"/>
      <c r="B22" s="335" t="s">
        <v>6</v>
      </c>
      <c r="C22" s="52">
        <v>2058913</v>
      </c>
      <c r="D22" s="61">
        <v>76954</v>
      </c>
      <c r="E22" s="256">
        <f t="shared" si="0"/>
        <v>2135867</v>
      </c>
      <c r="F22" s="52">
        <v>527926</v>
      </c>
      <c r="G22" s="50">
        <v>584421</v>
      </c>
      <c r="H22" s="56">
        <f t="shared" si="1"/>
        <v>1112347</v>
      </c>
      <c r="I22" s="59">
        <v>2994</v>
      </c>
      <c r="J22" s="58">
        <v>3245</v>
      </c>
      <c r="K22" s="57">
        <f t="shared" si="2"/>
        <v>6239</v>
      </c>
      <c r="L22" s="240">
        <f t="shared" si="3"/>
        <v>530920</v>
      </c>
      <c r="M22" s="274">
        <f t="shared" si="4"/>
        <v>587666</v>
      </c>
      <c r="N22" s="286">
        <f t="shared" si="5"/>
        <v>1118586</v>
      </c>
      <c r="O22" s="55">
        <f t="shared" si="6"/>
        <v>3254453</v>
      </c>
    </row>
    <row r="23" spans="1:15" ht="3.75" customHeight="1">
      <c r="A23" s="64"/>
      <c r="B23" s="337"/>
      <c r="C23" s="63"/>
      <c r="D23" s="62"/>
      <c r="E23" s="257">
        <f t="shared" si="0"/>
        <v>0</v>
      </c>
      <c r="F23" s="40"/>
      <c r="G23" s="39"/>
      <c r="H23" s="37"/>
      <c r="I23" s="40"/>
      <c r="J23" s="39"/>
      <c r="K23" s="38"/>
      <c r="L23" s="85">
        <f t="shared" si="3"/>
        <v>0</v>
      </c>
      <c r="M23" s="275">
        <f t="shared" si="4"/>
        <v>0</v>
      </c>
      <c r="N23" s="287">
        <f t="shared" si="5"/>
        <v>0</v>
      </c>
      <c r="O23" s="36">
        <f t="shared" si="6"/>
        <v>0</v>
      </c>
    </row>
    <row r="24" spans="1:15" ht="19.5" customHeight="1">
      <c r="A24" s="339">
        <v>2017</v>
      </c>
      <c r="B24" s="338" t="s">
        <v>5</v>
      </c>
      <c r="C24" s="52">
        <v>2003813</v>
      </c>
      <c r="D24" s="61">
        <v>73533</v>
      </c>
      <c r="E24" s="256">
        <f t="shared" si="0"/>
        <v>2077346</v>
      </c>
      <c r="F24" s="60">
        <v>563580</v>
      </c>
      <c r="G24" s="50">
        <v>548420</v>
      </c>
      <c r="H24" s="56">
        <f>G24+F24</f>
        <v>1112000</v>
      </c>
      <c r="I24" s="59">
        <v>2837</v>
      </c>
      <c r="J24" s="58">
        <v>3208</v>
      </c>
      <c r="K24" s="57">
        <f>J24+I24</f>
        <v>6045</v>
      </c>
      <c r="L24" s="240">
        <f t="shared" si="3"/>
        <v>566417</v>
      </c>
      <c r="M24" s="274">
        <f t="shared" si="4"/>
        <v>551628</v>
      </c>
      <c r="N24" s="286">
        <f t="shared" si="5"/>
        <v>1118045</v>
      </c>
      <c r="O24" s="55">
        <f t="shared" si="6"/>
        <v>3195391</v>
      </c>
    </row>
    <row r="25" spans="1:15" ht="19.5" customHeight="1" thickBot="1">
      <c r="A25" s="339"/>
      <c r="B25" s="338" t="s">
        <v>4</v>
      </c>
      <c r="C25" s="52">
        <v>1732756</v>
      </c>
      <c r="D25" s="61">
        <v>59977</v>
      </c>
      <c r="E25" s="256">
        <f t="shared" si="0"/>
        <v>1792733</v>
      </c>
      <c r="F25" s="60">
        <v>437567</v>
      </c>
      <c r="G25" s="50">
        <v>429472</v>
      </c>
      <c r="H25" s="56">
        <f>G25+F25</f>
        <v>867039</v>
      </c>
      <c r="I25" s="59">
        <v>280</v>
      </c>
      <c r="J25" s="58">
        <v>274</v>
      </c>
      <c r="K25" s="57">
        <f>J25+I25</f>
        <v>554</v>
      </c>
      <c r="L25" s="240">
        <f>I25+F25</f>
        <v>437847</v>
      </c>
      <c r="M25" s="274">
        <f>J25+G25</f>
        <v>429746</v>
      </c>
      <c r="N25" s="286">
        <f>K25+H25</f>
        <v>867593</v>
      </c>
      <c r="O25" s="55">
        <f>N25+E25</f>
        <v>2660326</v>
      </c>
    </row>
    <row r="26" spans="1:15" ht="18" customHeight="1">
      <c r="A26" s="53" t="s">
        <v>2</v>
      </c>
      <c r="B26" s="41"/>
      <c r="C26" s="40"/>
      <c r="D26" s="39"/>
      <c r="E26" s="258"/>
      <c r="F26" s="40"/>
      <c r="G26" s="39"/>
      <c r="H26" s="38"/>
      <c r="I26" s="40"/>
      <c r="J26" s="39"/>
      <c r="K26" s="38"/>
      <c r="L26" s="85"/>
      <c r="M26" s="275"/>
      <c r="N26" s="287"/>
      <c r="O26" s="36"/>
    </row>
    <row r="27" spans="1:15" ht="18" customHeight="1">
      <c r="A27" s="35" t="s">
        <v>151</v>
      </c>
      <c r="B27" s="48"/>
      <c r="C27" s="52">
        <f>SUM(C11:C12)</f>
        <v>3679018</v>
      </c>
      <c r="D27" s="50">
        <f aca="true" t="shared" si="7" ref="D27:O27">SUM(D11:D12)</f>
        <v>141479</v>
      </c>
      <c r="E27" s="259">
        <f t="shared" si="7"/>
        <v>3820497</v>
      </c>
      <c r="F27" s="52">
        <f t="shared" si="7"/>
        <v>974503</v>
      </c>
      <c r="G27" s="50">
        <f t="shared" si="7"/>
        <v>912909</v>
      </c>
      <c r="H27" s="51">
        <f t="shared" si="7"/>
        <v>1887412</v>
      </c>
      <c r="I27" s="52">
        <f t="shared" si="7"/>
        <v>10000</v>
      </c>
      <c r="J27" s="50">
        <f t="shared" si="7"/>
        <v>7000</v>
      </c>
      <c r="K27" s="51">
        <f t="shared" si="7"/>
        <v>17000</v>
      </c>
      <c r="L27" s="52">
        <f t="shared" si="7"/>
        <v>984503</v>
      </c>
      <c r="M27" s="276">
        <f t="shared" si="7"/>
        <v>919909</v>
      </c>
      <c r="N27" s="288">
        <f t="shared" si="7"/>
        <v>1904412</v>
      </c>
      <c r="O27" s="49">
        <f t="shared" si="7"/>
        <v>5724909</v>
      </c>
    </row>
    <row r="28" spans="1:15" ht="18" customHeight="1" thickBot="1">
      <c r="A28" s="35" t="s">
        <v>152</v>
      </c>
      <c r="B28" s="48"/>
      <c r="C28" s="47">
        <f>SUM(C24:C25)</f>
        <v>3736569</v>
      </c>
      <c r="D28" s="44">
        <f aca="true" t="shared" si="8" ref="D28:O28">SUM(D24:D25)</f>
        <v>133510</v>
      </c>
      <c r="E28" s="260">
        <f t="shared" si="8"/>
        <v>3870079</v>
      </c>
      <c r="F28" s="46">
        <f t="shared" si="8"/>
        <v>1001147</v>
      </c>
      <c r="G28" s="44">
        <f t="shared" si="8"/>
        <v>977892</v>
      </c>
      <c r="H28" s="45">
        <f t="shared" si="8"/>
        <v>1979039</v>
      </c>
      <c r="I28" s="46">
        <f t="shared" si="8"/>
        <v>3117</v>
      </c>
      <c r="J28" s="44">
        <f t="shared" si="8"/>
        <v>3482</v>
      </c>
      <c r="K28" s="45">
        <f t="shared" si="8"/>
        <v>6599</v>
      </c>
      <c r="L28" s="46">
        <f t="shared" si="8"/>
        <v>1004264</v>
      </c>
      <c r="M28" s="277">
        <f t="shared" si="8"/>
        <v>981374</v>
      </c>
      <c r="N28" s="289">
        <f t="shared" si="8"/>
        <v>1985638</v>
      </c>
      <c r="O28" s="43">
        <f t="shared" si="8"/>
        <v>5855717</v>
      </c>
    </row>
    <row r="29" spans="1:15" ht="17.25" customHeight="1">
      <c r="A29" s="42" t="s">
        <v>1</v>
      </c>
      <c r="B29" s="41"/>
      <c r="C29" s="40"/>
      <c r="D29" s="39"/>
      <c r="E29" s="261"/>
      <c r="F29" s="40"/>
      <c r="G29" s="39"/>
      <c r="H29" s="37"/>
      <c r="I29" s="40"/>
      <c r="J29" s="39"/>
      <c r="K29" s="38"/>
      <c r="L29" s="85"/>
      <c r="M29" s="275"/>
      <c r="N29" s="290"/>
      <c r="O29" s="36"/>
    </row>
    <row r="30" spans="1:15" ht="17.25" customHeight="1">
      <c r="A30" s="35" t="s">
        <v>153</v>
      </c>
      <c r="B30" s="34"/>
      <c r="C30" s="311">
        <f>(C25/C12-1)*100</f>
        <v>-0.26316274186567457</v>
      </c>
      <c r="D30" s="312">
        <f aca="true" t="shared" si="9" ref="D30:O30">(D25/D12-1)*100</f>
        <v>-5.069642291864518</v>
      </c>
      <c r="E30" s="313">
        <f t="shared" si="9"/>
        <v>-0.43182257451785944</v>
      </c>
      <c r="F30" s="311">
        <f t="shared" si="9"/>
        <v>0.7912340025614251</v>
      </c>
      <c r="G30" s="314">
        <f t="shared" si="9"/>
        <v>7.539794822228507</v>
      </c>
      <c r="H30" s="315">
        <f t="shared" si="9"/>
        <v>4.024748858118787</v>
      </c>
      <c r="I30" s="316">
        <f t="shared" si="9"/>
        <v>-88.62713241267262</v>
      </c>
      <c r="J30" s="312">
        <f t="shared" si="9"/>
        <v>-79.28949357520786</v>
      </c>
      <c r="K30" s="317">
        <f t="shared" si="9"/>
        <v>-85.36327608982826</v>
      </c>
      <c r="L30" s="316">
        <f t="shared" si="9"/>
        <v>0.28699432424632576</v>
      </c>
      <c r="M30" s="318">
        <f t="shared" si="9"/>
        <v>7.253097203781533</v>
      </c>
      <c r="N30" s="319">
        <f t="shared" si="9"/>
        <v>3.6206612379639846</v>
      </c>
      <c r="O30" s="320">
        <f t="shared" si="9"/>
        <v>0.8545044973322424</v>
      </c>
    </row>
    <row r="31" spans="1:15" ht="7.5" customHeight="1" thickBot="1">
      <c r="A31" s="33"/>
      <c r="B31" s="32"/>
      <c r="C31" s="31"/>
      <c r="D31" s="30"/>
      <c r="E31" s="262"/>
      <c r="F31" s="29"/>
      <c r="G31" s="27"/>
      <c r="H31" s="26"/>
      <c r="I31" s="29"/>
      <c r="J31" s="27"/>
      <c r="K31" s="28"/>
      <c r="L31" s="29"/>
      <c r="M31" s="278"/>
      <c r="N31" s="291"/>
      <c r="O31" s="25"/>
    </row>
    <row r="32" spans="1:15" ht="17.25" customHeight="1">
      <c r="A32" s="24" t="s">
        <v>0</v>
      </c>
      <c r="B32" s="23"/>
      <c r="C32" s="22"/>
      <c r="D32" s="21"/>
      <c r="E32" s="263"/>
      <c r="F32" s="20"/>
      <c r="G32" s="18"/>
      <c r="H32" s="17"/>
      <c r="I32" s="20"/>
      <c r="J32" s="18"/>
      <c r="K32" s="19"/>
      <c r="L32" s="20"/>
      <c r="M32" s="279"/>
      <c r="N32" s="292"/>
      <c r="O32" s="16"/>
    </row>
    <row r="33" spans="1:15" ht="17.25" customHeight="1" thickBot="1">
      <c r="A33" s="299" t="s">
        <v>154</v>
      </c>
      <c r="B33" s="15"/>
      <c r="C33" s="14">
        <f aca="true" t="shared" si="10" ref="C33:O33">(C28/C27-1)*100</f>
        <v>1.5643033005003026</v>
      </c>
      <c r="D33" s="10">
        <f t="shared" si="10"/>
        <v>-5.63263805935863</v>
      </c>
      <c r="E33" s="264">
        <f t="shared" si="10"/>
        <v>1.2977892666844237</v>
      </c>
      <c r="F33" s="14">
        <f t="shared" si="10"/>
        <v>2.7341116446024216</v>
      </c>
      <c r="G33" s="13">
        <f t="shared" si="10"/>
        <v>7.11823412848378</v>
      </c>
      <c r="H33" s="9">
        <f t="shared" si="10"/>
        <v>4.854636931417189</v>
      </c>
      <c r="I33" s="12">
        <f t="shared" si="10"/>
        <v>-68.83</v>
      </c>
      <c r="J33" s="10">
        <f t="shared" si="10"/>
        <v>-50.25714285714285</v>
      </c>
      <c r="K33" s="11">
        <f t="shared" si="10"/>
        <v>-61.18235294117647</v>
      </c>
      <c r="L33" s="12">
        <f t="shared" si="10"/>
        <v>2.007205666209244</v>
      </c>
      <c r="M33" s="280">
        <f t="shared" si="10"/>
        <v>6.681639162134512</v>
      </c>
      <c r="N33" s="293">
        <f t="shared" si="10"/>
        <v>4.26514850778088</v>
      </c>
      <c r="O33" s="8">
        <f t="shared" si="10"/>
        <v>2.2848922140072503</v>
      </c>
    </row>
    <row r="34" spans="1:14" s="5" customFormat="1" ht="11.25" customHeight="1" thickTop="1">
      <c r="A34" s="84"/>
      <c r="B34" s="7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="5" customFormat="1" ht="13.5" customHeight="1">
      <c r="A35" s="84" t="s">
        <v>144</v>
      </c>
    </row>
    <row r="36" spans="1:14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4.25">
      <c r="A37" s="3"/>
      <c r="B37" s="3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65516" ht="14.25">
      <c r="C65516" s="2" t="e">
        <f>((C65512/C65499)-1)*100</f>
        <v>#DIV/0!</v>
      </c>
    </row>
  </sheetData>
  <sheetProtection/>
  <mergeCells count="12">
    <mergeCell ref="N1:O1"/>
    <mergeCell ref="C7:E7"/>
    <mergeCell ref="O7:O10"/>
    <mergeCell ref="E9:E10"/>
    <mergeCell ref="A4:O5"/>
    <mergeCell ref="A11:A22"/>
    <mergeCell ref="A9:B9"/>
    <mergeCell ref="F9:H9"/>
    <mergeCell ref="C9:C10"/>
    <mergeCell ref="D9:D10"/>
    <mergeCell ref="F7:N8"/>
    <mergeCell ref="I9:K9"/>
  </mergeCells>
  <conditionalFormatting sqref="P30:IV30 P33:IV33">
    <cfRule type="cellIs" priority="4" dxfId="93" operator="lessThan" stopIfTrue="1">
      <formula>0</formula>
    </cfRule>
  </conditionalFormatting>
  <conditionalFormatting sqref="A30:B30 A33:B33">
    <cfRule type="cellIs" priority="1" dxfId="93" operator="lessThan" stopIfTrue="1">
      <formula>0</formula>
    </cfRule>
  </conditionalFormatting>
  <conditionalFormatting sqref="C29:O33">
    <cfRule type="cellIs" priority="2" dxfId="94" operator="lessThan" stopIfTrue="1">
      <formula>0</formula>
    </cfRule>
    <cfRule type="cellIs" priority="3" dxfId="95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6"/>
  <sheetViews>
    <sheetView showGridLines="0" zoomScale="88" zoomScaleNormal="88" zoomScalePageLayoutView="0" workbookViewId="0" topLeftCell="A4">
      <selection activeCell="O17" sqref="O17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63" t="s">
        <v>26</v>
      </c>
      <c r="O1" s="563"/>
    </row>
    <row r="2" ht="5.25" customHeight="1"/>
    <row r="3" ht="4.5" customHeight="1" thickBot="1"/>
    <row r="4" spans="1:15" ht="13.5" customHeight="1" thickTop="1">
      <c r="A4" s="569" t="s">
        <v>30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1"/>
    </row>
    <row r="5" spans="1:15" ht="12.75" customHeight="1">
      <c r="A5" s="572"/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4"/>
    </row>
    <row r="6" spans="1:15" ht="5.25" customHeight="1" thickBot="1">
      <c r="A6" s="83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1"/>
    </row>
    <row r="7" spans="1:15" ht="16.5" customHeight="1" thickTop="1">
      <c r="A7" s="80"/>
      <c r="B7" s="79"/>
      <c r="C7" s="552" t="s">
        <v>24</v>
      </c>
      <c r="D7" s="553"/>
      <c r="E7" s="562"/>
      <c r="F7" s="558" t="s">
        <v>23</v>
      </c>
      <c r="G7" s="559"/>
      <c r="H7" s="559"/>
      <c r="I7" s="559"/>
      <c r="J7" s="559"/>
      <c r="K7" s="559"/>
      <c r="L7" s="559"/>
      <c r="M7" s="559"/>
      <c r="N7" s="575"/>
      <c r="O7" s="564" t="s">
        <v>22</v>
      </c>
    </row>
    <row r="8" spans="1:15" ht="3.75" customHeight="1" thickBot="1">
      <c r="A8" s="78"/>
      <c r="B8" s="77"/>
      <c r="C8" s="76"/>
      <c r="D8" s="75"/>
      <c r="E8" s="74"/>
      <c r="F8" s="560"/>
      <c r="G8" s="561"/>
      <c r="H8" s="561"/>
      <c r="I8" s="561"/>
      <c r="J8" s="561"/>
      <c r="K8" s="561"/>
      <c r="L8" s="561"/>
      <c r="M8" s="561"/>
      <c r="N8" s="576"/>
      <c r="O8" s="565"/>
    </row>
    <row r="9" spans="1:15" ht="21.75" customHeight="1" thickBot="1" thickTop="1">
      <c r="A9" s="550" t="s">
        <v>21</v>
      </c>
      <c r="B9" s="551"/>
      <c r="C9" s="554" t="s">
        <v>20</v>
      </c>
      <c r="D9" s="556" t="s">
        <v>19</v>
      </c>
      <c r="E9" s="567" t="s">
        <v>15</v>
      </c>
      <c r="F9" s="552" t="s">
        <v>20</v>
      </c>
      <c r="G9" s="553"/>
      <c r="H9" s="553"/>
      <c r="I9" s="552" t="s">
        <v>19</v>
      </c>
      <c r="J9" s="553"/>
      <c r="K9" s="562"/>
      <c r="L9" s="87" t="s">
        <v>18</v>
      </c>
      <c r="M9" s="86"/>
      <c r="N9" s="86"/>
      <c r="O9" s="565"/>
    </row>
    <row r="10" spans="1:15" s="67" customFormat="1" ht="18.75" customHeight="1" thickBot="1">
      <c r="A10" s="73"/>
      <c r="B10" s="72"/>
      <c r="C10" s="555"/>
      <c r="D10" s="557"/>
      <c r="E10" s="568"/>
      <c r="F10" s="70" t="s">
        <v>29</v>
      </c>
      <c r="G10" s="69" t="s">
        <v>28</v>
      </c>
      <c r="H10" s="68" t="s">
        <v>15</v>
      </c>
      <c r="I10" s="70" t="s">
        <v>29</v>
      </c>
      <c r="J10" s="69" t="s">
        <v>28</v>
      </c>
      <c r="K10" s="71" t="s">
        <v>15</v>
      </c>
      <c r="L10" s="70" t="s">
        <v>29</v>
      </c>
      <c r="M10" s="273" t="s">
        <v>28</v>
      </c>
      <c r="N10" s="324" t="s">
        <v>15</v>
      </c>
      <c r="O10" s="566"/>
    </row>
    <row r="11" spans="1:15" s="65" customFormat="1" ht="18.75" customHeight="1" thickTop="1">
      <c r="A11" s="547">
        <v>2016</v>
      </c>
      <c r="B11" s="335" t="s">
        <v>5</v>
      </c>
      <c r="C11" s="302">
        <v>11421.194000000005</v>
      </c>
      <c r="D11" s="303">
        <v>1857.0699999999988</v>
      </c>
      <c r="E11" s="255">
        <f aca="true" t="shared" si="0" ref="E11:E24">D11+C11</f>
        <v>13278.264000000003</v>
      </c>
      <c r="F11" s="302">
        <v>26922.977000000003</v>
      </c>
      <c r="G11" s="304">
        <v>13568.128</v>
      </c>
      <c r="H11" s="305">
        <f aca="true" t="shared" si="1" ref="H11:H22">G11+F11</f>
        <v>40491.105</v>
      </c>
      <c r="I11" s="306">
        <v>7023.392970000001</v>
      </c>
      <c r="J11" s="307">
        <v>1404.214</v>
      </c>
      <c r="K11" s="308">
        <f aca="true" t="shared" si="2" ref="K11:K22">J11+I11</f>
        <v>8427.60697</v>
      </c>
      <c r="L11" s="309">
        <f aca="true" t="shared" si="3" ref="L11:N24">I11+F11</f>
        <v>33946.36997</v>
      </c>
      <c r="M11" s="310">
        <f t="shared" si="3"/>
        <v>14972.342</v>
      </c>
      <c r="N11" s="285">
        <f t="shared" si="3"/>
        <v>48918.711970000004</v>
      </c>
      <c r="O11" s="66">
        <f aca="true" t="shared" si="4" ref="O11:O24">N11+E11</f>
        <v>62196.97597000001</v>
      </c>
    </row>
    <row r="12" spans="1:15" ht="18.75" customHeight="1">
      <c r="A12" s="548"/>
      <c r="B12" s="335" t="s">
        <v>4</v>
      </c>
      <c r="C12" s="52">
        <v>11848.563000000007</v>
      </c>
      <c r="D12" s="61">
        <v>2141.458999999999</v>
      </c>
      <c r="E12" s="256">
        <f t="shared" si="0"/>
        <v>13990.022000000006</v>
      </c>
      <c r="F12" s="52">
        <v>25078.524000000005</v>
      </c>
      <c r="G12" s="50">
        <v>12695.67</v>
      </c>
      <c r="H12" s="56">
        <f t="shared" si="1"/>
        <v>37774.194</v>
      </c>
      <c r="I12" s="59">
        <v>5917.042</v>
      </c>
      <c r="J12" s="58">
        <v>1500.3120000000001</v>
      </c>
      <c r="K12" s="57">
        <f t="shared" si="2"/>
        <v>7417.354</v>
      </c>
      <c r="L12" s="240">
        <f t="shared" si="3"/>
        <v>30995.566000000006</v>
      </c>
      <c r="M12" s="274">
        <f t="shared" si="3"/>
        <v>14195.982</v>
      </c>
      <c r="N12" s="286">
        <f t="shared" si="3"/>
        <v>45191.548</v>
      </c>
      <c r="O12" s="55">
        <f t="shared" si="4"/>
        <v>59181.57000000001</v>
      </c>
    </row>
    <row r="13" spans="1:15" ht="18.75" customHeight="1">
      <c r="A13" s="548"/>
      <c r="B13" s="335" t="s">
        <v>3</v>
      </c>
      <c r="C13" s="52">
        <v>12806.842000000013</v>
      </c>
      <c r="D13" s="61">
        <v>2117.8229999999985</v>
      </c>
      <c r="E13" s="256">
        <f t="shared" si="0"/>
        <v>14924.665000000012</v>
      </c>
      <c r="F13" s="52">
        <v>26157.321999999996</v>
      </c>
      <c r="G13" s="50">
        <v>14364.148999999994</v>
      </c>
      <c r="H13" s="56">
        <f t="shared" si="1"/>
        <v>40521.47099999999</v>
      </c>
      <c r="I13" s="240">
        <v>6570.702</v>
      </c>
      <c r="J13" s="58">
        <v>2597.895</v>
      </c>
      <c r="K13" s="57">
        <f t="shared" si="2"/>
        <v>9168.597</v>
      </c>
      <c r="L13" s="240">
        <f t="shared" si="3"/>
        <v>32728.023999999998</v>
      </c>
      <c r="M13" s="274">
        <f t="shared" si="3"/>
        <v>16962.043999999994</v>
      </c>
      <c r="N13" s="286">
        <f t="shared" si="3"/>
        <v>49690.06799999999</v>
      </c>
      <c r="O13" s="55">
        <f t="shared" si="4"/>
        <v>64614.73300000001</v>
      </c>
    </row>
    <row r="14" spans="1:15" ht="18.75" customHeight="1">
      <c r="A14" s="548"/>
      <c r="B14" s="335" t="s">
        <v>14</v>
      </c>
      <c r="C14" s="52">
        <v>13783.882</v>
      </c>
      <c r="D14" s="61">
        <v>991.723999999999</v>
      </c>
      <c r="E14" s="256">
        <f t="shared" si="0"/>
        <v>14775.605999999998</v>
      </c>
      <c r="F14" s="52">
        <v>29695.89699999999</v>
      </c>
      <c r="G14" s="50">
        <v>13082.559999999998</v>
      </c>
      <c r="H14" s="56">
        <f t="shared" si="1"/>
        <v>42778.45699999999</v>
      </c>
      <c r="I14" s="59">
        <v>11710.678</v>
      </c>
      <c r="J14" s="58">
        <v>3475.231</v>
      </c>
      <c r="K14" s="57">
        <f t="shared" si="2"/>
        <v>15185.909</v>
      </c>
      <c r="L14" s="240">
        <f t="shared" si="3"/>
        <v>41406.57499999999</v>
      </c>
      <c r="M14" s="274">
        <f t="shared" si="3"/>
        <v>16557.790999999997</v>
      </c>
      <c r="N14" s="286">
        <f t="shared" si="3"/>
        <v>57964.36599999999</v>
      </c>
      <c r="O14" s="55">
        <f t="shared" si="4"/>
        <v>72739.97199999998</v>
      </c>
    </row>
    <row r="15" spans="1:15" s="65" customFormat="1" ht="18.75" customHeight="1">
      <c r="A15" s="548"/>
      <c r="B15" s="335" t="s">
        <v>13</v>
      </c>
      <c r="C15" s="52">
        <v>12638.630000000001</v>
      </c>
      <c r="D15" s="61">
        <v>885.798</v>
      </c>
      <c r="E15" s="256">
        <f t="shared" si="0"/>
        <v>13524.428000000002</v>
      </c>
      <c r="F15" s="52">
        <v>25363.291999999998</v>
      </c>
      <c r="G15" s="50">
        <v>13478.010999999995</v>
      </c>
      <c r="H15" s="56">
        <f t="shared" si="1"/>
        <v>38841.30299999999</v>
      </c>
      <c r="I15" s="59">
        <v>6423.654</v>
      </c>
      <c r="J15" s="58">
        <v>2661.1779999999994</v>
      </c>
      <c r="K15" s="57">
        <f t="shared" si="2"/>
        <v>9084.832</v>
      </c>
      <c r="L15" s="240">
        <f t="shared" si="3"/>
        <v>31786.945999999996</v>
      </c>
      <c r="M15" s="274">
        <f t="shared" si="3"/>
        <v>16139.188999999995</v>
      </c>
      <c r="N15" s="286">
        <f t="shared" si="3"/>
        <v>47926.134999999995</v>
      </c>
      <c r="O15" s="55">
        <f t="shared" si="4"/>
        <v>61450.562999999995</v>
      </c>
    </row>
    <row r="16" spans="1:15" s="252" customFormat="1" ht="18.75" customHeight="1">
      <c r="A16" s="548"/>
      <c r="B16" s="336" t="s">
        <v>12</v>
      </c>
      <c r="C16" s="52">
        <v>14128.666000000003</v>
      </c>
      <c r="D16" s="61">
        <v>967.2700000000008</v>
      </c>
      <c r="E16" s="256">
        <f t="shared" si="0"/>
        <v>15095.936000000003</v>
      </c>
      <c r="F16" s="52">
        <v>24984.322999999993</v>
      </c>
      <c r="G16" s="50">
        <v>13734.576000000003</v>
      </c>
      <c r="H16" s="56">
        <f t="shared" si="1"/>
        <v>38718.899</v>
      </c>
      <c r="I16" s="59">
        <v>5563</v>
      </c>
      <c r="J16" s="58">
        <v>2170.166</v>
      </c>
      <c r="K16" s="57">
        <f t="shared" si="2"/>
        <v>7733.166</v>
      </c>
      <c r="L16" s="240">
        <f t="shared" si="3"/>
        <v>30547.322999999993</v>
      </c>
      <c r="M16" s="274">
        <f t="shared" si="3"/>
        <v>15904.742000000002</v>
      </c>
      <c r="N16" s="286">
        <f t="shared" si="3"/>
        <v>46452.064999999995</v>
      </c>
      <c r="O16" s="55">
        <f t="shared" si="4"/>
        <v>61548.001</v>
      </c>
    </row>
    <row r="17" spans="1:15" s="265" customFormat="1" ht="18.75" customHeight="1">
      <c r="A17" s="548"/>
      <c r="B17" s="335" t="s">
        <v>11</v>
      </c>
      <c r="C17" s="52">
        <v>16887.331000000006</v>
      </c>
      <c r="D17" s="61">
        <v>1309.4540000000002</v>
      </c>
      <c r="E17" s="256">
        <f t="shared" si="0"/>
        <v>18196.785000000007</v>
      </c>
      <c r="F17" s="52">
        <v>25070.022</v>
      </c>
      <c r="G17" s="50">
        <v>14500.524999999998</v>
      </c>
      <c r="H17" s="56">
        <f t="shared" si="1"/>
        <v>39570.547</v>
      </c>
      <c r="I17" s="59">
        <v>6296.044999999999</v>
      </c>
      <c r="J17" s="58">
        <v>3104.829</v>
      </c>
      <c r="K17" s="57">
        <f t="shared" si="2"/>
        <v>9400.874</v>
      </c>
      <c r="L17" s="240">
        <f t="shared" si="3"/>
        <v>31366.067</v>
      </c>
      <c r="M17" s="274">
        <f t="shared" si="3"/>
        <v>17605.354</v>
      </c>
      <c r="N17" s="286">
        <f t="shared" si="3"/>
        <v>48971.421</v>
      </c>
      <c r="O17" s="55">
        <f t="shared" si="4"/>
        <v>67168.206</v>
      </c>
    </row>
    <row r="18" spans="1:15" s="272" customFormat="1" ht="18.75" customHeight="1">
      <c r="A18" s="548"/>
      <c r="B18" s="335" t="s">
        <v>10</v>
      </c>
      <c r="C18" s="52">
        <v>15093.098999999987</v>
      </c>
      <c r="D18" s="61">
        <v>1119.6540000000005</v>
      </c>
      <c r="E18" s="256">
        <f t="shared" si="0"/>
        <v>16212.752999999988</v>
      </c>
      <c r="F18" s="52">
        <v>26007.945999999985</v>
      </c>
      <c r="G18" s="50">
        <v>14807.36499999999</v>
      </c>
      <c r="H18" s="56">
        <f t="shared" si="1"/>
        <v>40815.31099999997</v>
      </c>
      <c r="I18" s="59">
        <v>5069.978999999999</v>
      </c>
      <c r="J18" s="58">
        <v>2636.1990000000005</v>
      </c>
      <c r="K18" s="57">
        <f t="shared" si="2"/>
        <v>7706.178</v>
      </c>
      <c r="L18" s="240">
        <f t="shared" si="3"/>
        <v>31077.924999999985</v>
      </c>
      <c r="M18" s="274">
        <f t="shared" si="3"/>
        <v>17443.56399999999</v>
      </c>
      <c r="N18" s="286">
        <f t="shared" si="3"/>
        <v>48521.48899999997</v>
      </c>
      <c r="O18" s="55">
        <f t="shared" si="4"/>
        <v>64734.24199999996</v>
      </c>
    </row>
    <row r="19" spans="1:15" ht="18.75" customHeight="1">
      <c r="A19" s="548"/>
      <c r="B19" s="335" t="s">
        <v>9</v>
      </c>
      <c r="C19" s="52">
        <v>15171.751999999999</v>
      </c>
      <c r="D19" s="61">
        <v>1050.7379999999994</v>
      </c>
      <c r="E19" s="256">
        <f t="shared" si="0"/>
        <v>16222.489999999998</v>
      </c>
      <c r="F19" s="52">
        <v>26140.642999999993</v>
      </c>
      <c r="G19" s="50">
        <v>14655.275999999996</v>
      </c>
      <c r="H19" s="56">
        <f t="shared" si="1"/>
        <v>40795.91899999999</v>
      </c>
      <c r="I19" s="59">
        <v>7049.579</v>
      </c>
      <c r="J19" s="58">
        <v>3219.482</v>
      </c>
      <c r="K19" s="57">
        <f t="shared" si="2"/>
        <v>10269.061</v>
      </c>
      <c r="L19" s="240">
        <f t="shared" si="3"/>
        <v>33190.221999999994</v>
      </c>
      <c r="M19" s="274">
        <f t="shared" si="3"/>
        <v>17874.757999999994</v>
      </c>
      <c r="N19" s="286">
        <f t="shared" si="3"/>
        <v>51064.97999999999</v>
      </c>
      <c r="O19" s="55">
        <f t="shared" si="4"/>
        <v>67287.46999999999</v>
      </c>
    </row>
    <row r="20" spans="1:15" s="281" customFormat="1" ht="18.75" customHeight="1">
      <c r="A20" s="548"/>
      <c r="B20" s="335" t="s">
        <v>8</v>
      </c>
      <c r="C20" s="52">
        <v>14385.91899999999</v>
      </c>
      <c r="D20" s="61">
        <v>1113.368999999999</v>
      </c>
      <c r="E20" s="256">
        <f t="shared" si="0"/>
        <v>15499.28799999999</v>
      </c>
      <c r="F20" s="52">
        <v>29162.51900000001</v>
      </c>
      <c r="G20" s="50">
        <v>15970.464000000004</v>
      </c>
      <c r="H20" s="56">
        <f t="shared" si="1"/>
        <v>45132.983000000015</v>
      </c>
      <c r="I20" s="59">
        <v>6652.452</v>
      </c>
      <c r="J20" s="58">
        <v>3682.899</v>
      </c>
      <c r="K20" s="57">
        <f t="shared" si="2"/>
        <v>10335.351</v>
      </c>
      <c r="L20" s="240">
        <f t="shared" si="3"/>
        <v>35814.97100000001</v>
      </c>
      <c r="M20" s="274">
        <f t="shared" si="3"/>
        <v>19653.363000000005</v>
      </c>
      <c r="N20" s="286">
        <f t="shared" si="3"/>
        <v>55468.33400000002</v>
      </c>
      <c r="O20" s="55">
        <f t="shared" si="4"/>
        <v>70967.622</v>
      </c>
    </row>
    <row r="21" spans="1:15" s="54" customFormat="1" ht="18.75" customHeight="1">
      <c r="A21" s="548"/>
      <c r="B21" s="335" t="s">
        <v>7</v>
      </c>
      <c r="C21" s="52">
        <v>15439.293000000005</v>
      </c>
      <c r="D21" s="61">
        <v>1060.6469999999995</v>
      </c>
      <c r="E21" s="256">
        <f t="shared" si="0"/>
        <v>16499.940000000006</v>
      </c>
      <c r="F21" s="52">
        <v>26781.021999999997</v>
      </c>
      <c r="G21" s="50">
        <v>16346.724999999995</v>
      </c>
      <c r="H21" s="56">
        <f t="shared" si="1"/>
        <v>43127.74699999999</v>
      </c>
      <c r="I21" s="59">
        <v>7991.955</v>
      </c>
      <c r="J21" s="58">
        <v>4510.3460000000005</v>
      </c>
      <c r="K21" s="57">
        <f t="shared" si="2"/>
        <v>12502.301</v>
      </c>
      <c r="L21" s="240">
        <f t="shared" si="3"/>
        <v>34772.977</v>
      </c>
      <c r="M21" s="274">
        <f t="shared" si="3"/>
        <v>20857.070999999996</v>
      </c>
      <c r="N21" s="286">
        <f t="shared" si="3"/>
        <v>55630.04799999999</v>
      </c>
      <c r="O21" s="55">
        <f t="shared" si="4"/>
        <v>72129.988</v>
      </c>
    </row>
    <row r="22" spans="1:15" ht="18.75" customHeight="1" thickBot="1">
      <c r="A22" s="549"/>
      <c r="B22" s="335" t="s">
        <v>6</v>
      </c>
      <c r="C22" s="52">
        <v>16297.548</v>
      </c>
      <c r="D22" s="61">
        <v>1099.3519999999996</v>
      </c>
      <c r="E22" s="256">
        <f t="shared" si="0"/>
        <v>17396.9</v>
      </c>
      <c r="F22" s="52">
        <v>26692.725000000006</v>
      </c>
      <c r="G22" s="50">
        <v>16896.671000000006</v>
      </c>
      <c r="H22" s="56">
        <f t="shared" si="1"/>
        <v>43589.39600000001</v>
      </c>
      <c r="I22" s="59">
        <v>7269.738000000001</v>
      </c>
      <c r="J22" s="58">
        <v>4285.142999999999</v>
      </c>
      <c r="K22" s="57">
        <f t="shared" si="2"/>
        <v>11554.881000000001</v>
      </c>
      <c r="L22" s="240">
        <f t="shared" si="3"/>
        <v>33962.463</v>
      </c>
      <c r="M22" s="274">
        <f t="shared" si="3"/>
        <v>21181.814000000006</v>
      </c>
      <c r="N22" s="286">
        <f t="shared" si="3"/>
        <v>55144.27700000001</v>
      </c>
      <c r="O22" s="55">
        <f t="shared" si="4"/>
        <v>72541.17700000001</v>
      </c>
    </row>
    <row r="23" spans="1:15" ht="3.75" customHeight="1">
      <c r="A23" s="64"/>
      <c r="B23" s="337"/>
      <c r="C23" s="63"/>
      <c r="D23" s="62"/>
      <c r="E23" s="257">
        <f t="shared" si="0"/>
        <v>0</v>
      </c>
      <c r="F23" s="40"/>
      <c r="G23" s="39"/>
      <c r="H23" s="37"/>
      <c r="I23" s="40"/>
      <c r="J23" s="39"/>
      <c r="K23" s="38"/>
      <c r="L23" s="85">
        <f t="shared" si="3"/>
        <v>0</v>
      </c>
      <c r="M23" s="275">
        <f t="shared" si="3"/>
        <v>0</v>
      </c>
      <c r="N23" s="287">
        <f t="shared" si="3"/>
        <v>0</v>
      </c>
      <c r="O23" s="36">
        <f t="shared" si="4"/>
        <v>0</v>
      </c>
    </row>
    <row r="24" spans="1:15" s="536" customFormat="1" ht="19.5" customHeight="1">
      <c r="A24" s="526">
        <v>2017</v>
      </c>
      <c r="B24" s="335" t="s">
        <v>5</v>
      </c>
      <c r="C24" s="52">
        <v>11829.99400000001</v>
      </c>
      <c r="D24" s="527">
        <v>1191.2129999999995</v>
      </c>
      <c r="E24" s="528">
        <f t="shared" si="0"/>
        <v>13021.20700000001</v>
      </c>
      <c r="F24" s="529">
        <v>23957.267</v>
      </c>
      <c r="G24" s="50">
        <v>13194.999000000009</v>
      </c>
      <c r="H24" s="530">
        <f>G24+F24</f>
        <v>37152.26600000001</v>
      </c>
      <c r="I24" s="59">
        <v>10316.453</v>
      </c>
      <c r="J24" s="58">
        <v>3650.6160000000004</v>
      </c>
      <c r="K24" s="531">
        <f>J24+I24</f>
        <v>13967.069</v>
      </c>
      <c r="L24" s="532">
        <f t="shared" si="3"/>
        <v>34273.72</v>
      </c>
      <c r="M24" s="533">
        <f t="shared" si="3"/>
        <v>16845.61500000001</v>
      </c>
      <c r="N24" s="534">
        <f t="shared" si="3"/>
        <v>51119.33500000001</v>
      </c>
      <c r="O24" s="535">
        <f t="shared" si="4"/>
        <v>64140.542000000016</v>
      </c>
    </row>
    <row r="25" spans="1:15" s="536" customFormat="1" ht="19.5" customHeight="1" thickBot="1">
      <c r="A25" s="526"/>
      <c r="B25" s="335" t="s">
        <v>4</v>
      </c>
      <c r="C25" s="52">
        <v>11490.663999999995</v>
      </c>
      <c r="D25" s="527">
        <v>2437.2589999999996</v>
      </c>
      <c r="E25" s="528">
        <f>D25+C25</f>
        <v>13927.922999999995</v>
      </c>
      <c r="F25" s="529">
        <v>21477.372000000003</v>
      </c>
      <c r="G25" s="50">
        <v>10834.468999999997</v>
      </c>
      <c r="H25" s="530">
        <f>G25+F25</f>
        <v>32311.841</v>
      </c>
      <c r="I25" s="59">
        <v>13366.740999999996</v>
      </c>
      <c r="J25" s="58">
        <v>5140.9890000000005</v>
      </c>
      <c r="K25" s="531">
        <f>J25+I25</f>
        <v>18507.729999999996</v>
      </c>
      <c r="L25" s="532">
        <f>I25+F25</f>
        <v>34844.113</v>
      </c>
      <c r="M25" s="533">
        <f>J25+G25</f>
        <v>15975.457999999999</v>
      </c>
      <c r="N25" s="534">
        <f>K25+H25</f>
        <v>50819.570999999996</v>
      </c>
      <c r="O25" s="535">
        <f>N25+E25</f>
        <v>64747.49399999999</v>
      </c>
    </row>
    <row r="26" spans="1:15" ht="18" customHeight="1">
      <c r="A26" s="53" t="s">
        <v>2</v>
      </c>
      <c r="B26" s="41"/>
      <c r="C26" s="40"/>
      <c r="D26" s="39"/>
      <c r="E26" s="258"/>
      <c r="F26" s="40"/>
      <c r="G26" s="39"/>
      <c r="H26" s="38"/>
      <c r="I26" s="40"/>
      <c r="J26" s="39"/>
      <c r="K26" s="38"/>
      <c r="L26" s="85"/>
      <c r="M26" s="275"/>
      <c r="N26" s="287"/>
      <c r="O26" s="36"/>
    </row>
    <row r="27" spans="1:15" ht="18" customHeight="1">
      <c r="A27" s="35" t="s">
        <v>151</v>
      </c>
      <c r="B27" s="48"/>
      <c r="C27" s="52">
        <f>SUM(C11:C12)</f>
        <v>23269.757000000012</v>
      </c>
      <c r="D27" s="50">
        <f aca="true" t="shared" si="5" ref="D27:O27">SUM(D11:D12)</f>
        <v>3998.5289999999977</v>
      </c>
      <c r="E27" s="259">
        <f t="shared" si="5"/>
        <v>27268.286000000007</v>
      </c>
      <c r="F27" s="52">
        <f t="shared" si="5"/>
        <v>52001.501000000004</v>
      </c>
      <c r="G27" s="50">
        <f t="shared" si="5"/>
        <v>26263.798000000003</v>
      </c>
      <c r="H27" s="51">
        <f t="shared" si="5"/>
        <v>78265.299</v>
      </c>
      <c r="I27" s="52">
        <f t="shared" si="5"/>
        <v>12940.434970000002</v>
      </c>
      <c r="J27" s="50">
        <f t="shared" si="5"/>
        <v>2904.526</v>
      </c>
      <c r="K27" s="51">
        <f t="shared" si="5"/>
        <v>15844.96097</v>
      </c>
      <c r="L27" s="52">
        <f t="shared" si="5"/>
        <v>64941.935970000006</v>
      </c>
      <c r="M27" s="276">
        <f t="shared" si="5"/>
        <v>29168.324</v>
      </c>
      <c r="N27" s="288">
        <f t="shared" si="5"/>
        <v>94110.25997000001</v>
      </c>
      <c r="O27" s="49">
        <f t="shared" si="5"/>
        <v>121378.54597</v>
      </c>
    </row>
    <row r="28" spans="1:15" ht="18" customHeight="1" thickBot="1">
      <c r="A28" s="35" t="s">
        <v>152</v>
      </c>
      <c r="B28" s="48"/>
      <c r="C28" s="47">
        <f>SUM(C24:C25)</f>
        <v>23320.658000000003</v>
      </c>
      <c r="D28" s="44">
        <f aca="true" t="shared" si="6" ref="D28:O28">SUM(D24:D25)</f>
        <v>3628.471999999999</v>
      </c>
      <c r="E28" s="260">
        <f t="shared" si="6"/>
        <v>26949.130000000005</v>
      </c>
      <c r="F28" s="46">
        <f t="shared" si="6"/>
        <v>45434.639</v>
      </c>
      <c r="G28" s="44">
        <f t="shared" si="6"/>
        <v>24029.468000000008</v>
      </c>
      <c r="H28" s="45">
        <f t="shared" si="6"/>
        <v>69464.10700000002</v>
      </c>
      <c r="I28" s="46">
        <f t="shared" si="6"/>
        <v>23683.193999999996</v>
      </c>
      <c r="J28" s="44">
        <f t="shared" si="6"/>
        <v>8791.605000000001</v>
      </c>
      <c r="K28" s="45">
        <f t="shared" si="6"/>
        <v>32474.798999999995</v>
      </c>
      <c r="L28" s="46">
        <f t="shared" si="6"/>
        <v>69117.833</v>
      </c>
      <c r="M28" s="277">
        <f t="shared" si="6"/>
        <v>32821.073000000004</v>
      </c>
      <c r="N28" s="289">
        <f t="shared" si="6"/>
        <v>101938.906</v>
      </c>
      <c r="O28" s="43">
        <f t="shared" si="6"/>
        <v>128888.03600000001</v>
      </c>
    </row>
    <row r="29" spans="1:15" ht="17.25" customHeight="1">
      <c r="A29" s="42" t="s">
        <v>1</v>
      </c>
      <c r="B29" s="41"/>
      <c r="C29" s="40"/>
      <c r="D29" s="39"/>
      <c r="E29" s="261"/>
      <c r="F29" s="40"/>
      <c r="G29" s="39"/>
      <c r="H29" s="37"/>
      <c r="I29" s="40"/>
      <c r="J29" s="39"/>
      <c r="K29" s="38"/>
      <c r="L29" s="85"/>
      <c r="M29" s="275"/>
      <c r="N29" s="290"/>
      <c r="O29" s="36"/>
    </row>
    <row r="30" spans="1:15" ht="17.25" customHeight="1">
      <c r="A30" s="35" t="s">
        <v>153</v>
      </c>
      <c r="B30" s="34"/>
      <c r="C30" s="311">
        <f>(C25/C12-1)*100</f>
        <v>-3.0206110226194682</v>
      </c>
      <c r="D30" s="312">
        <f aca="true" t="shared" si="7" ref="D30:O30">(D25/D12-1)*100</f>
        <v>13.813012530242275</v>
      </c>
      <c r="E30" s="313">
        <f t="shared" si="7"/>
        <v>-0.4438806457917721</v>
      </c>
      <c r="F30" s="311">
        <f t="shared" si="7"/>
        <v>-14.359505368019276</v>
      </c>
      <c r="G30" s="314">
        <f t="shared" si="7"/>
        <v>-14.660124278592646</v>
      </c>
      <c r="H30" s="315">
        <f t="shared" si="7"/>
        <v>-14.460541500898739</v>
      </c>
      <c r="I30" s="316">
        <f t="shared" si="7"/>
        <v>125.90241880993909</v>
      </c>
      <c r="J30" s="312">
        <f t="shared" si="7"/>
        <v>242.66132644409964</v>
      </c>
      <c r="K30" s="317">
        <f t="shared" si="7"/>
        <v>149.51930297515793</v>
      </c>
      <c r="L30" s="316">
        <f t="shared" si="7"/>
        <v>12.416443693914125</v>
      </c>
      <c r="M30" s="318">
        <f t="shared" si="7"/>
        <v>12.53506802135984</v>
      </c>
      <c r="N30" s="319">
        <f t="shared" si="7"/>
        <v>12.4537070515929</v>
      </c>
      <c r="O30" s="320">
        <f t="shared" si="7"/>
        <v>9.404826536369315</v>
      </c>
    </row>
    <row r="31" spans="1:15" ht="7.5" customHeight="1" thickBot="1">
      <c r="A31" s="33"/>
      <c r="B31" s="32"/>
      <c r="C31" s="31"/>
      <c r="D31" s="30"/>
      <c r="E31" s="262"/>
      <c r="F31" s="29"/>
      <c r="G31" s="27"/>
      <c r="H31" s="26"/>
      <c r="I31" s="29"/>
      <c r="J31" s="27"/>
      <c r="K31" s="28"/>
      <c r="L31" s="29"/>
      <c r="M31" s="278"/>
      <c r="N31" s="291"/>
      <c r="O31" s="25"/>
    </row>
    <row r="32" spans="1:15" ht="17.25" customHeight="1">
      <c r="A32" s="24" t="s">
        <v>0</v>
      </c>
      <c r="B32" s="23"/>
      <c r="C32" s="22"/>
      <c r="D32" s="21"/>
      <c r="E32" s="263"/>
      <c r="F32" s="20"/>
      <c r="G32" s="18"/>
      <c r="H32" s="17"/>
      <c r="I32" s="20"/>
      <c r="J32" s="18"/>
      <c r="K32" s="19"/>
      <c r="L32" s="20"/>
      <c r="M32" s="279"/>
      <c r="N32" s="292"/>
      <c r="O32" s="16"/>
    </row>
    <row r="33" spans="1:15" ht="17.25" customHeight="1" thickBot="1">
      <c r="A33" s="299" t="s">
        <v>154</v>
      </c>
      <c r="B33" s="15"/>
      <c r="C33" s="14">
        <f aca="true" t="shared" si="8" ref="C33:O33">(C28/C27-1)*100</f>
        <v>0.21874315232424113</v>
      </c>
      <c r="D33" s="10">
        <f t="shared" si="8"/>
        <v>-9.254828463167309</v>
      </c>
      <c r="E33" s="264">
        <f t="shared" si="8"/>
        <v>-1.1704292671714023</v>
      </c>
      <c r="F33" s="14">
        <f t="shared" si="8"/>
        <v>-12.628216250911684</v>
      </c>
      <c r="G33" s="13">
        <f t="shared" si="8"/>
        <v>-8.507261592554105</v>
      </c>
      <c r="H33" s="9">
        <f t="shared" si="8"/>
        <v>-11.245331088558142</v>
      </c>
      <c r="I33" s="12">
        <f t="shared" si="8"/>
        <v>83.01698555655268</v>
      </c>
      <c r="J33" s="10">
        <f t="shared" si="8"/>
        <v>202.68639358022625</v>
      </c>
      <c r="K33" s="11">
        <f t="shared" si="8"/>
        <v>104.9534805512367</v>
      </c>
      <c r="L33" s="12">
        <f t="shared" si="8"/>
        <v>6.430201021307802</v>
      </c>
      <c r="M33" s="280">
        <f t="shared" si="8"/>
        <v>12.522999264544655</v>
      </c>
      <c r="N33" s="293">
        <f t="shared" si="8"/>
        <v>8.31858931480538</v>
      </c>
      <c r="O33" s="8">
        <f t="shared" si="8"/>
        <v>6.186834724363943</v>
      </c>
    </row>
    <row r="34" spans="1:14" s="5" customFormat="1" ht="6" customHeight="1" thickTop="1">
      <c r="A34" s="84"/>
      <c r="B34" s="7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="5" customFormat="1" ht="13.5" customHeight="1">
      <c r="A35" s="84" t="s">
        <v>144</v>
      </c>
    </row>
    <row r="36" spans="1:14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4.25">
      <c r="A37" s="3"/>
      <c r="B37" s="3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65516" ht="14.25">
      <c r="C65516" s="2" t="e">
        <f>((C65512/C65499)-1)*100</f>
        <v>#DIV/0!</v>
      </c>
    </row>
  </sheetData>
  <sheetProtection/>
  <mergeCells count="12">
    <mergeCell ref="E9:E10"/>
    <mergeCell ref="F9:H9"/>
    <mergeCell ref="I9:K9"/>
    <mergeCell ref="A11:A22"/>
    <mergeCell ref="N1:O1"/>
    <mergeCell ref="A4:O5"/>
    <mergeCell ref="C7:E7"/>
    <mergeCell ref="F7:N8"/>
    <mergeCell ref="O7:O10"/>
    <mergeCell ref="A9:B9"/>
    <mergeCell ref="C9:C10"/>
    <mergeCell ref="D9:D10"/>
  </mergeCells>
  <conditionalFormatting sqref="P30:IV30 P33:IV33">
    <cfRule type="cellIs" priority="4" dxfId="93" operator="lessThan" stopIfTrue="1">
      <formula>0</formula>
    </cfRule>
  </conditionalFormatting>
  <conditionalFormatting sqref="A30:B30 A33:B33">
    <cfRule type="cellIs" priority="1" dxfId="93" operator="lessThan" stopIfTrue="1">
      <formula>0</formula>
    </cfRule>
  </conditionalFormatting>
  <conditionalFormatting sqref="C29:O33">
    <cfRule type="cellIs" priority="2" dxfId="94" operator="lessThan" stopIfTrue="1">
      <formula>0</formula>
    </cfRule>
    <cfRule type="cellIs" priority="3" dxfId="95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T26"/>
  <sheetViews>
    <sheetView showGridLines="0" zoomScale="90" zoomScaleNormal="90" zoomScalePageLayoutView="0" workbookViewId="0" topLeftCell="A1">
      <selection activeCell="A10" sqref="A10:IV10"/>
    </sheetView>
  </sheetViews>
  <sheetFormatPr defaultColWidth="9.140625" defaultRowHeight="15"/>
  <cols>
    <col min="1" max="1" width="23.57421875" style="88" customWidth="1"/>
    <col min="2" max="2" width="10.140625" style="88" customWidth="1"/>
    <col min="3" max="3" width="11.421875" style="88" customWidth="1"/>
    <col min="4" max="4" width="10.00390625" style="88" bestFit="1" customWidth="1"/>
    <col min="5" max="5" width="9.00390625" style="88" customWidth="1"/>
    <col min="6" max="6" width="10.28125" style="88" customWidth="1"/>
    <col min="7" max="7" width="11.00390625" style="88" customWidth="1"/>
    <col min="8" max="8" width="10.421875" style="88" customWidth="1"/>
    <col min="9" max="9" width="7.7109375" style="88" bestFit="1" customWidth="1"/>
    <col min="10" max="10" width="11.140625" style="88" bestFit="1" customWidth="1"/>
    <col min="11" max="11" width="10.28125" style="88" customWidth="1"/>
    <col min="12" max="12" width="11.8515625" style="88" customWidth="1"/>
    <col min="13" max="13" width="9.00390625" style="88" bestFit="1" customWidth="1"/>
    <col min="14" max="14" width="11.140625" style="88" bestFit="1" customWidth="1"/>
    <col min="15" max="15" width="11.00390625" style="88" customWidth="1"/>
    <col min="16" max="16" width="11.140625" style="88" bestFit="1" customWidth="1"/>
    <col min="17" max="17" width="7.7109375" style="88" bestFit="1" customWidth="1"/>
    <col min="18" max="16384" width="9.140625" style="88" customWidth="1"/>
  </cols>
  <sheetData>
    <row r="1" spans="14:17" ht="18.75" thickBot="1">
      <c r="N1" s="577" t="s">
        <v>26</v>
      </c>
      <c r="O1" s="578"/>
      <c r="P1" s="578"/>
      <c r="Q1" s="579"/>
    </row>
    <row r="2" ht="7.5" customHeight="1" thickBot="1"/>
    <row r="3" spans="1:17" ht="24" customHeight="1">
      <c r="A3" s="585" t="s">
        <v>37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7"/>
    </row>
    <row r="4" spans="1:17" ht="18" customHeight="1" thickBot="1">
      <c r="A4" s="588" t="s">
        <v>36</v>
      </c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90"/>
    </row>
    <row r="5" spans="1:17" ht="15" thickBot="1">
      <c r="A5" s="596" t="s">
        <v>145</v>
      </c>
      <c r="B5" s="580" t="s">
        <v>34</v>
      </c>
      <c r="C5" s="581"/>
      <c r="D5" s="581"/>
      <c r="E5" s="581"/>
      <c r="F5" s="582"/>
      <c r="G5" s="582"/>
      <c r="H5" s="582"/>
      <c r="I5" s="583"/>
      <c r="J5" s="581" t="s">
        <v>33</v>
      </c>
      <c r="K5" s="581"/>
      <c r="L5" s="581"/>
      <c r="M5" s="581"/>
      <c r="N5" s="581"/>
      <c r="O5" s="581"/>
      <c r="P5" s="581"/>
      <c r="Q5" s="584"/>
    </row>
    <row r="6" spans="1:17" s="334" customFormat="1" ht="25.5" customHeight="1" thickBot="1">
      <c r="A6" s="597"/>
      <c r="B6" s="591" t="s">
        <v>155</v>
      </c>
      <c r="C6" s="594"/>
      <c r="D6" s="595"/>
      <c r="E6" s="599" t="s">
        <v>32</v>
      </c>
      <c r="F6" s="591" t="s">
        <v>156</v>
      </c>
      <c r="G6" s="594"/>
      <c r="H6" s="595"/>
      <c r="I6" s="601" t="s">
        <v>31</v>
      </c>
      <c r="J6" s="591" t="s">
        <v>157</v>
      </c>
      <c r="K6" s="592"/>
      <c r="L6" s="593"/>
      <c r="M6" s="599" t="s">
        <v>32</v>
      </c>
      <c r="N6" s="591" t="s">
        <v>158</v>
      </c>
      <c r="O6" s="592"/>
      <c r="P6" s="593"/>
      <c r="Q6" s="599" t="s">
        <v>31</v>
      </c>
    </row>
    <row r="7" spans="1:17" s="99" customFormat="1" ht="26.25" thickBot="1">
      <c r="A7" s="598"/>
      <c r="B7" s="103" t="s">
        <v>20</v>
      </c>
      <c r="C7" s="100" t="s">
        <v>19</v>
      </c>
      <c r="D7" s="100" t="s">
        <v>15</v>
      </c>
      <c r="E7" s="600"/>
      <c r="F7" s="103" t="s">
        <v>20</v>
      </c>
      <c r="G7" s="101" t="s">
        <v>19</v>
      </c>
      <c r="H7" s="100" t="s">
        <v>15</v>
      </c>
      <c r="I7" s="602"/>
      <c r="J7" s="103" t="s">
        <v>20</v>
      </c>
      <c r="K7" s="100" t="s">
        <v>19</v>
      </c>
      <c r="L7" s="101" t="s">
        <v>15</v>
      </c>
      <c r="M7" s="600"/>
      <c r="N7" s="102" t="s">
        <v>20</v>
      </c>
      <c r="O7" s="101" t="s">
        <v>19</v>
      </c>
      <c r="P7" s="100" t="s">
        <v>15</v>
      </c>
      <c r="Q7" s="600"/>
    </row>
    <row r="8" spans="1:17" s="91" customFormat="1" ht="17.25" customHeight="1" thickBot="1">
      <c r="A8" s="98" t="s">
        <v>22</v>
      </c>
      <c r="B8" s="94">
        <f>SUM(B9:B21)</f>
        <v>1732756</v>
      </c>
      <c r="C8" s="93">
        <f>SUM(C9:C21)</f>
        <v>59977</v>
      </c>
      <c r="D8" s="93">
        <f aca="true" t="shared" si="0" ref="D8:D18">C8+B8</f>
        <v>1792733</v>
      </c>
      <c r="E8" s="95">
        <f aca="true" t="shared" si="1" ref="E8:E18">(D8/$D$8)</f>
        <v>1</v>
      </c>
      <c r="F8" s="94">
        <f>SUM(F9:F21)</f>
        <v>1737328</v>
      </c>
      <c r="G8" s="93">
        <f>SUM(G9:G21)</f>
        <v>63180</v>
      </c>
      <c r="H8" s="93">
        <f aca="true" t="shared" si="2" ref="H8:H18">G8+F8</f>
        <v>1800508</v>
      </c>
      <c r="I8" s="92">
        <f aca="true" t="shared" si="3" ref="I8:I18">(D8/H8-1)*100</f>
        <v>-0.43182257451785944</v>
      </c>
      <c r="J8" s="97">
        <f>SUM(J9:J21)</f>
        <v>3736569</v>
      </c>
      <c r="K8" s="96">
        <f>SUM(K9:K21)</f>
        <v>133510</v>
      </c>
      <c r="L8" s="93">
        <f aca="true" t="shared" si="4" ref="L8:L18">K8+J8</f>
        <v>3870079</v>
      </c>
      <c r="M8" s="95">
        <f aca="true" t="shared" si="5" ref="M8:M18">(L8/$L$8)</f>
        <v>1</v>
      </c>
      <c r="N8" s="94">
        <f>SUM(N9:N21)</f>
        <v>3679018</v>
      </c>
      <c r="O8" s="93">
        <f>SUM(O9:O21)</f>
        <v>141479</v>
      </c>
      <c r="P8" s="93">
        <f aca="true" t="shared" si="6" ref="P8:P18">O8+N8</f>
        <v>3820497</v>
      </c>
      <c r="Q8" s="92">
        <f aca="true" t="shared" si="7" ref="Q8:Q17">(L8/P8-1)*100</f>
        <v>1.2977892666844237</v>
      </c>
    </row>
    <row r="9" spans="1:17" s="91" customFormat="1" ht="18" customHeight="1" thickTop="1">
      <c r="A9" s="434" t="s">
        <v>159</v>
      </c>
      <c r="B9" s="435">
        <v>1023861</v>
      </c>
      <c r="C9" s="436">
        <v>25473</v>
      </c>
      <c r="D9" s="436">
        <f t="shared" si="0"/>
        <v>1049334</v>
      </c>
      <c r="E9" s="437">
        <f t="shared" si="1"/>
        <v>0.585326426188395</v>
      </c>
      <c r="F9" s="435">
        <v>1040061</v>
      </c>
      <c r="G9" s="436">
        <v>32618</v>
      </c>
      <c r="H9" s="436">
        <f t="shared" si="2"/>
        <v>1072679</v>
      </c>
      <c r="I9" s="438">
        <f t="shared" si="3"/>
        <v>-2.176326748262991</v>
      </c>
      <c r="J9" s="435">
        <v>2138287</v>
      </c>
      <c r="K9" s="436">
        <v>62722</v>
      </c>
      <c r="L9" s="436">
        <f t="shared" si="4"/>
        <v>2201009</v>
      </c>
      <c r="M9" s="437">
        <f t="shared" si="5"/>
        <v>0.568724566087669</v>
      </c>
      <c r="N9" s="435">
        <v>2152766</v>
      </c>
      <c r="O9" s="436">
        <v>74749</v>
      </c>
      <c r="P9" s="436">
        <f t="shared" si="6"/>
        <v>2227515</v>
      </c>
      <c r="Q9" s="439">
        <f t="shared" si="7"/>
        <v>-1.1899358702410545</v>
      </c>
    </row>
    <row r="10" spans="1:17" s="91" customFormat="1" ht="18" customHeight="1">
      <c r="A10" s="440" t="s">
        <v>160</v>
      </c>
      <c r="B10" s="441">
        <v>272565</v>
      </c>
      <c r="C10" s="442">
        <v>0</v>
      </c>
      <c r="D10" s="442">
        <f t="shared" si="0"/>
        <v>272565</v>
      </c>
      <c r="E10" s="443">
        <f t="shared" si="1"/>
        <v>0.15203881448046083</v>
      </c>
      <c r="F10" s="441">
        <v>215891</v>
      </c>
      <c r="G10" s="442"/>
      <c r="H10" s="442">
        <f t="shared" si="2"/>
        <v>215891</v>
      </c>
      <c r="I10" s="444">
        <f t="shared" si="3"/>
        <v>26.251210101393752</v>
      </c>
      <c r="J10" s="441">
        <v>613701</v>
      </c>
      <c r="K10" s="442"/>
      <c r="L10" s="442">
        <f t="shared" si="4"/>
        <v>613701</v>
      </c>
      <c r="M10" s="443">
        <f t="shared" si="5"/>
        <v>0.15857583268972028</v>
      </c>
      <c r="N10" s="441">
        <v>482611</v>
      </c>
      <c r="O10" s="442"/>
      <c r="P10" s="442">
        <f t="shared" si="6"/>
        <v>482611</v>
      </c>
      <c r="Q10" s="445">
        <f t="shared" si="7"/>
        <v>27.16266309719422</v>
      </c>
    </row>
    <row r="11" spans="1:17" s="91" customFormat="1" ht="18" customHeight="1">
      <c r="A11" s="440" t="s">
        <v>161</v>
      </c>
      <c r="B11" s="441">
        <v>255447</v>
      </c>
      <c r="C11" s="442">
        <v>4420</v>
      </c>
      <c r="D11" s="442">
        <f t="shared" si="0"/>
        <v>259867</v>
      </c>
      <c r="E11" s="443">
        <f t="shared" si="1"/>
        <v>0.14495577422851033</v>
      </c>
      <c r="F11" s="441">
        <v>287104</v>
      </c>
      <c r="G11" s="442">
        <v>2200</v>
      </c>
      <c r="H11" s="442">
        <f t="shared" si="2"/>
        <v>289304</v>
      </c>
      <c r="I11" s="444">
        <f t="shared" si="3"/>
        <v>-10.175109918977965</v>
      </c>
      <c r="J11" s="441">
        <v>607051</v>
      </c>
      <c r="K11" s="442">
        <v>10783</v>
      </c>
      <c r="L11" s="442">
        <f t="shared" si="4"/>
        <v>617834</v>
      </c>
      <c r="M11" s="443">
        <f t="shared" si="5"/>
        <v>0.15964376954578963</v>
      </c>
      <c r="N11" s="441">
        <v>647737</v>
      </c>
      <c r="O11" s="442">
        <v>5386</v>
      </c>
      <c r="P11" s="442">
        <f t="shared" si="6"/>
        <v>653123</v>
      </c>
      <c r="Q11" s="445">
        <f t="shared" si="7"/>
        <v>-5.403117023899018</v>
      </c>
    </row>
    <row r="12" spans="1:17" s="91" customFormat="1" ht="18" customHeight="1">
      <c r="A12" s="440" t="s">
        <v>162</v>
      </c>
      <c r="B12" s="441">
        <v>70995</v>
      </c>
      <c r="C12" s="442">
        <v>0</v>
      </c>
      <c r="D12" s="442">
        <f t="shared" si="0"/>
        <v>70995</v>
      </c>
      <c r="E12" s="443">
        <f t="shared" si="1"/>
        <v>0.03960154691189374</v>
      </c>
      <c r="F12" s="441">
        <v>71562</v>
      </c>
      <c r="G12" s="442"/>
      <c r="H12" s="442">
        <f t="shared" si="2"/>
        <v>71562</v>
      </c>
      <c r="I12" s="444">
        <f t="shared" si="3"/>
        <v>-0.7923199463402364</v>
      </c>
      <c r="J12" s="441">
        <v>153615</v>
      </c>
      <c r="K12" s="442"/>
      <c r="L12" s="442">
        <f t="shared" si="4"/>
        <v>153615</v>
      </c>
      <c r="M12" s="443">
        <f t="shared" si="5"/>
        <v>0.03969298817931107</v>
      </c>
      <c r="N12" s="441">
        <v>145975</v>
      </c>
      <c r="O12" s="442"/>
      <c r="P12" s="442">
        <f t="shared" si="6"/>
        <v>145975</v>
      </c>
      <c r="Q12" s="445">
        <f t="shared" si="7"/>
        <v>5.233772906319567</v>
      </c>
    </row>
    <row r="13" spans="1:17" s="91" customFormat="1" ht="16.5" customHeight="1">
      <c r="A13" s="440" t="s">
        <v>163</v>
      </c>
      <c r="B13" s="441">
        <v>70116</v>
      </c>
      <c r="C13" s="442">
        <v>0</v>
      </c>
      <c r="D13" s="442">
        <f>C13+B13</f>
        <v>70116</v>
      </c>
      <c r="E13" s="443">
        <f>(D13/$D$8)</f>
        <v>0.03911123407668626</v>
      </c>
      <c r="F13" s="441">
        <v>73644</v>
      </c>
      <c r="G13" s="442">
        <v>388</v>
      </c>
      <c r="H13" s="442">
        <f>G13+F13</f>
        <v>74032</v>
      </c>
      <c r="I13" s="444">
        <f t="shared" si="3"/>
        <v>-5.289604495353362</v>
      </c>
      <c r="J13" s="441">
        <v>138501</v>
      </c>
      <c r="K13" s="442"/>
      <c r="L13" s="442">
        <f>K13+J13</f>
        <v>138501</v>
      </c>
      <c r="M13" s="443">
        <f>(L13/$L$8)</f>
        <v>0.035787641544268216</v>
      </c>
      <c r="N13" s="441">
        <v>147849</v>
      </c>
      <c r="O13" s="442">
        <v>681</v>
      </c>
      <c r="P13" s="442">
        <f>O13+N13</f>
        <v>148530</v>
      </c>
      <c r="Q13" s="445">
        <f t="shared" si="7"/>
        <v>-6.752171278529595</v>
      </c>
    </row>
    <row r="14" spans="1:17" s="91" customFormat="1" ht="18" customHeight="1">
      <c r="A14" s="440" t="s">
        <v>164</v>
      </c>
      <c r="B14" s="441">
        <v>20243</v>
      </c>
      <c r="C14" s="442">
        <v>136</v>
      </c>
      <c r="D14" s="442">
        <f>C14+B14</f>
        <v>20379</v>
      </c>
      <c r="E14" s="443">
        <f>(D14/$D$8)</f>
        <v>0.011367560032642898</v>
      </c>
      <c r="F14" s="441">
        <v>24001</v>
      </c>
      <c r="G14" s="442"/>
      <c r="H14" s="442">
        <f>G14+F14</f>
        <v>24001</v>
      </c>
      <c r="I14" s="444">
        <f t="shared" si="3"/>
        <v>-15.091037873421943</v>
      </c>
      <c r="J14" s="441">
        <v>42927</v>
      </c>
      <c r="K14" s="442">
        <v>273</v>
      </c>
      <c r="L14" s="442">
        <f>K14+J14</f>
        <v>43200</v>
      </c>
      <c r="M14" s="443">
        <f>(L14/$L$8)</f>
        <v>0.011162562831404734</v>
      </c>
      <c r="N14" s="441">
        <v>50360</v>
      </c>
      <c r="O14" s="442"/>
      <c r="P14" s="442">
        <f>O14+N14</f>
        <v>50360</v>
      </c>
      <c r="Q14" s="445">
        <f t="shared" si="7"/>
        <v>-14.2176330420969</v>
      </c>
    </row>
    <row r="15" spans="1:20" s="91" customFormat="1" ht="18" customHeight="1">
      <c r="A15" s="440" t="s">
        <v>165</v>
      </c>
      <c r="B15" s="441">
        <v>19529</v>
      </c>
      <c r="C15" s="442">
        <v>0</v>
      </c>
      <c r="D15" s="442">
        <f>C15+B15</f>
        <v>19529</v>
      </c>
      <c r="E15" s="443">
        <f>(D15/$D$8)</f>
        <v>0.010893423616344431</v>
      </c>
      <c r="F15" s="441">
        <v>25065</v>
      </c>
      <c r="G15" s="442"/>
      <c r="H15" s="442">
        <f>G15+F15</f>
        <v>25065</v>
      </c>
      <c r="I15" s="444">
        <f t="shared" si="3"/>
        <v>-22.08657490524636</v>
      </c>
      <c r="J15" s="441">
        <v>42487</v>
      </c>
      <c r="K15" s="442"/>
      <c r="L15" s="442">
        <f>K15+J15</f>
        <v>42487</v>
      </c>
      <c r="M15" s="443">
        <f>(L15/$L$8)</f>
        <v>0.010978328866154928</v>
      </c>
      <c r="N15" s="441">
        <v>51720</v>
      </c>
      <c r="O15" s="442"/>
      <c r="P15" s="442">
        <f>O15+N15</f>
        <v>51720</v>
      </c>
      <c r="Q15" s="445">
        <f t="shared" si="7"/>
        <v>-17.851894818252124</v>
      </c>
      <c r="T15" s="332"/>
    </row>
    <row r="16" spans="1:20" s="91" customFormat="1" ht="18" customHeight="1">
      <c r="A16" s="440" t="s">
        <v>166</v>
      </c>
      <c r="B16" s="441">
        <v>0</v>
      </c>
      <c r="C16" s="442">
        <v>6885</v>
      </c>
      <c r="D16" s="442">
        <f>C16+B16</f>
        <v>6885</v>
      </c>
      <c r="E16" s="443">
        <f>(D16/$D$8)</f>
        <v>0.0038405049720175843</v>
      </c>
      <c r="F16" s="441"/>
      <c r="G16" s="442">
        <v>6265</v>
      </c>
      <c r="H16" s="442">
        <f>G16+F16</f>
        <v>6265</v>
      </c>
      <c r="I16" s="444">
        <f>(D16/H16-1)*100</f>
        <v>9.896249002394253</v>
      </c>
      <c r="J16" s="441"/>
      <c r="K16" s="442">
        <v>15994</v>
      </c>
      <c r="L16" s="442">
        <f>K16+J16</f>
        <v>15994</v>
      </c>
      <c r="M16" s="443">
        <f>(L16/$L$8)</f>
        <v>0.0041327321742010955</v>
      </c>
      <c r="N16" s="441"/>
      <c r="O16" s="442">
        <v>12368</v>
      </c>
      <c r="P16" s="442">
        <f>O16+N16</f>
        <v>12368</v>
      </c>
      <c r="Q16" s="445">
        <f>(L16/P16-1)*100</f>
        <v>29.317593790426912</v>
      </c>
      <c r="T16" s="332"/>
    </row>
    <row r="17" spans="1:17" s="91" customFormat="1" ht="18" customHeight="1">
      <c r="A17" s="440" t="s">
        <v>167</v>
      </c>
      <c r="B17" s="441">
        <v>0</v>
      </c>
      <c r="C17" s="442">
        <v>6833</v>
      </c>
      <c r="D17" s="442">
        <f>C17+B17</f>
        <v>6833</v>
      </c>
      <c r="E17" s="443">
        <f>(D17/$D$8)</f>
        <v>0.0038114989794910898</v>
      </c>
      <c r="F17" s="441"/>
      <c r="G17" s="442">
        <v>4098</v>
      </c>
      <c r="H17" s="442">
        <f>G17+F17</f>
        <v>4098</v>
      </c>
      <c r="I17" s="444">
        <f>(D17/H17-1)*100</f>
        <v>66.73987310883358</v>
      </c>
      <c r="J17" s="441"/>
      <c r="K17" s="442">
        <v>10309</v>
      </c>
      <c r="L17" s="442">
        <f>K17+J17</f>
        <v>10309</v>
      </c>
      <c r="M17" s="443">
        <f>(L17/$L$8)</f>
        <v>0.0026637699127072083</v>
      </c>
      <c r="N17" s="441"/>
      <c r="O17" s="442">
        <v>8048</v>
      </c>
      <c r="P17" s="442">
        <f>O17+N17</f>
        <v>8048</v>
      </c>
      <c r="Q17" s="445">
        <f>(L17/P17-1)*100</f>
        <v>28.09393638170974</v>
      </c>
    </row>
    <row r="18" spans="1:17" s="91" customFormat="1" ht="18" customHeight="1">
      <c r="A18" s="440" t="s">
        <v>168</v>
      </c>
      <c r="B18" s="441">
        <v>0</v>
      </c>
      <c r="C18" s="442">
        <v>2480</v>
      </c>
      <c r="D18" s="442">
        <f>C18+B18</f>
        <v>2480</v>
      </c>
      <c r="E18" s="443">
        <f>(D18/$D$8)</f>
        <v>0.0013833627204943514</v>
      </c>
      <c r="F18" s="441"/>
      <c r="G18" s="442">
        <v>894</v>
      </c>
      <c r="H18" s="442">
        <f>G18+F18</f>
        <v>894</v>
      </c>
      <c r="I18" s="444">
        <f>(D18/H18-1)*100</f>
        <v>177.40492170022372</v>
      </c>
      <c r="J18" s="441"/>
      <c r="K18" s="442">
        <v>4561</v>
      </c>
      <c r="L18" s="442">
        <f>K18+J18</f>
        <v>4561</v>
      </c>
      <c r="M18" s="443">
        <f>(L18/$L$8)</f>
        <v>0.0011785289137508563</v>
      </c>
      <c r="N18" s="441"/>
      <c r="O18" s="442">
        <v>1778</v>
      </c>
      <c r="P18" s="442">
        <f>O18+N18</f>
        <v>1778</v>
      </c>
      <c r="Q18" s="445">
        <f>(L18/P18-1)*100</f>
        <v>156.52418447694038</v>
      </c>
    </row>
    <row r="19" spans="1:17" s="91" customFormat="1" ht="18" customHeight="1">
      <c r="A19" s="440" t="s">
        <v>169</v>
      </c>
      <c r="B19" s="441">
        <v>0</v>
      </c>
      <c r="C19" s="442">
        <v>2463</v>
      </c>
      <c r="D19" s="442">
        <f>C19+B19</f>
        <v>2463</v>
      </c>
      <c r="E19" s="443">
        <f>(D19/$D$8)</f>
        <v>0.0013738799921683821</v>
      </c>
      <c r="F19" s="441"/>
      <c r="G19" s="442">
        <v>3491</v>
      </c>
      <c r="H19" s="442">
        <f>G19+F19</f>
        <v>3491</v>
      </c>
      <c r="I19" s="444">
        <f>(D19/H19-1)*100</f>
        <v>-29.447149813806927</v>
      </c>
      <c r="J19" s="441"/>
      <c r="K19" s="442">
        <v>5667</v>
      </c>
      <c r="L19" s="442">
        <f>K19+J19</f>
        <v>5667</v>
      </c>
      <c r="M19" s="443">
        <f>(L19/$L$8)</f>
        <v>0.0014643111936474681</v>
      </c>
      <c r="N19" s="441"/>
      <c r="O19" s="442">
        <v>9274</v>
      </c>
      <c r="P19" s="442">
        <f>O19+N19</f>
        <v>9274</v>
      </c>
      <c r="Q19" s="445">
        <f>(L19/P19-1)*100</f>
        <v>-38.89368125943498</v>
      </c>
    </row>
    <row r="20" spans="1:17" s="91" customFormat="1" ht="18" customHeight="1">
      <c r="A20" s="440" t="s">
        <v>170</v>
      </c>
      <c r="B20" s="441">
        <v>0</v>
      </c>
      <c r="C20" s="442">
        <v>1252</v>
      </c>
      <c r="D20" s="442">
        <f>C20+B20</f>
        <v>1252</v>
      </c>
      <c r="E20" s="443">
        <f>(D20/$D$8)</f>
        <v>0.0006983750508302129</v>
      </c>
      <c r="F20" s="441"/>
      <c r="G20" s="442">
        <v>1377</v>
      </c>
      <c r="H20" s="442">
        <f>G20+F20</f>
        <v>1377</v>
      </c>
      <c r="I20" s="444">
        <f>(D20/H20-1)*100</f>
        <v>-9.077705156136528</v>
      </c>
      <c r="J20" s="441"/>
      <c r="K20" s="442">
        <v>2755</v>
      </c>
      <c r="L20" s="442">
        <f>K20+J20</f>
        <v>2755</v>
      </c>
      <c r="M20" s="443">
        <f>(L20/$L$8)</f>
        <v>0.0007118717731601861</v>
      </c>
      <c r="N20" s="441"/>
      <c r="O20" s="442">
        <v>2938</v>
      </c>
      <c r="P20" s="442">
        <f>O20+N20</f>
        <v>2938</v>
      </c>
      <c r="Q20" s="445">
        <f>(L20/P20-1)*100</f>
        <v>-6.228727025187197</v>
      </c>
    </row>
    <row r="21" spans="1:17" s="91" customFormat="1" ht="18" customHeight="1" thickBot="1">
      <c r="A21" s="446" t="s">
        <v>171</v>
      </c>
      <c r="B21" s="447">
        <v>0</v>
      </c>
      <c r="C21" s="448">
        <v>10035</v>
      </c>
      <c r="D21" s="448">
        <f>C21+B21</f>
        <v>10035</v>
      </c>
      <c r="E21" s="449">
        <f>(D21/$D$8)</f>
        <v>0.005597598750064845</v>
      </c>
      <c r="F21" s="447">
        <v>0</v>
      </c>
      <c r="G21" s="448">
        <v>11849</v>
      </c>
      <c r="H21" s="448">
        <f>G21+F21</f>
        <v>11849</v>
      </c>
      <c r="I21" s="450">
        <f>(D21/H21-1)*100</f>
        <v>-15.309308802430587</v>
      </c>
      <c r="J21" s="447">
        <v>0</v>
      </c>
      <c r="K21" s="448">
        <v>20446</v>
      </c>
      <c r="L21" s="448">
        <f>K21+J21</f>
        <v>20446</v>
      </c>
      <c r="M21" s="449">
        <f>(L21/$L$8)</f>
        <v>0.005283096288215305</v>
      </c>
      <c r="N21" s="447">
        <v>0</v>
      </c>
      <c r="O21" s="448">
        <v>26257</v>
      </c>
      <c r="P21" s="448">
        <f>O21+N21</f>
        <v>26257</v>
      </c>
      <c r="Q21" s="451">
        <f>(L21/P21-1)*100</f>
        <v>-22.131241192824767</v>
      </c>
    </row>
    <row r="22" s="90" customFormat="1" ht="6" customHeight="1" thickTop="1">
      <c r="A22" s="89"/>
    </row>
    <row r="23" ht="15">
      <c r="A23" s="113" t="s">
        <v>40</v>
      </c>
    </row>
    <row r="26" ht="14.25">
      <c r="B26" s="333"/>
    </row>
  </sheetData>
  <sheetProtection/>
  <mergeCells count="14"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</mergeCells>
  <conditionalFormatting sqref="Q22:Q65536 I22:I65536 Q3 I3 I5 Q5">
    <cfRule type="cellIs" priority="3" dxfId="93" operator="lessThan" stopIfTrue="1">
      <formula>0</formula>
    </cfRule>
  </conditionalFormatting>
  <conditionalFormatting sqref="Q8:Q21 I8:I21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22"/>
  <sheetViews>
    <sheetView showGridLines="0" zoomScale="90" zoomScaleNormal="90" zoomScalePageLayoutView="0" workbookViewId="0" topLeftCell="A1">
      <pane xSplit="22327" topLeftCell="A1" activePane="topLeft" state="split"/>
      <selection pane="topLeft" activeCell="A16" sqref="A16:Q19"/>
      <selection pane="topRight" activeCell="J1" sqref="J1"/>
    </sheetView>
  </sheetViews>
  <sheetFormatPr defaultColWidth="9.140625" defaultRowHeight="15"/>
  <cols>
    <col min="1" max="1" width="24.421875" style="88" customWidth="1"/>
    <col min="2" max="2" width="10.421875" style="88" customWidth="1"/>
    <col min="3" max="3" width="11.140625" style="88" customWidth="1"/>
    <col min="4" max="4" width="8.140625" style="88" bestFit="1" customWidth="1"/>
    <col min="5" max="5" width="10.140625" style="88" bestFit="1" customWidth="1"/>
    <col min="6" max="6" width="8.8515625" style="88" customWidth="1"/>
    <col min="7" max="7" width="12.28125" style="88" customWidth="1"/>
    <col min="8" max="8" width="8.00390625" style="88" bestFit="1" customWidth="1"/>
    <col min="9" max="9" width="7.7109375" style="88" bestFit="1" customWidth="1"/>
    <col min="10" max="10" width="9.421875" style="88" customWidth="1"/>
    <col min="11" max="11" width="11.28125" style="88" customWidth="1"/>
    <col min="12" max="12" width="9.00390625" style="88" customWidth="1"/>
    <col min="13" max="13" width="10.421875" style="88" customWidth="1"/>
    <col min="14" max="14" width="9.00390625" style="88" customWidth="1"/>
    <col min="15" max="15" width="10.8515625" style="88" customWidth="1"/>
    <col min="16" max="16" width="7.8515625" style="88" customWidth="1"/>
    <col min="17" max="17" width="7.7109375" style="88" bestFit="1" customWidth="1"/>
    <col min="18" max="16384" width="9.140625" style="88" customWidth="1"/>
  </cols>
  <sheetData>
    <row r="1" spans="14:17" ht="18.75" thickBot="1">
      <c r="N1" s="577" t="s">
        <v>26</v>
      </c>
      <c r="O1" s="578"/>
      <c r="P1" s="578"/>
      <c r="Q1" s="579"/>
    </row>
    <row r="2" ht="7.5" customHeight="1" thickBot="1"/>
    <row r="3" spans="1:17" ht="24" customHeight="1">
      <c r="A3" s="585" t="s">
        <v>39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7"/>
    </row>
    <row r="4" spans="1:17" ht="16.5" customHeight="1" thickBot="1">
      <c r="A4" s="588" t="s">
        <v>36</v>
      </c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90"/>
    </row>
    <row r="5" spans="1:17" ht="15" thickBot="1">
      <c r="A5" s="606" t="s">
        <v>35</v>
      </c>
      <c r="B5" s="580" t="s">
        <v>34</v>
      </c>
      <c r="C5" s="581"/>
      <c r="D5" s="581"/>
      <c r="E5" s="581"/>
      <c r="F5" s="582"/>
      <c r="G5" s="582"/>
      <c r="H5" s="582"/>
      <c r="I5" s="583"/>
      <c r="J5" s="581" t="s">
        <v>33</v>
      </c>
      <c r="K5" s="581"/>
      <c r="L5" s="581"/>
      <c r="M5" s="581"/>
      <c r="N5" s="581"/>
      <c r="O5" s="581"/>
      <c r="P5" s="581"/>
      <c r="Q5" s="584"/>
    </row>
    <row r="6" spans="1:17" s="104" customFormat="1" ht="25.5" customHeight="1" thickBot="1">
      <c r="A6" s="607"/>
      <c r="B6" s="603" t="s">
        <v>155</v>
      </c>
      <c r="C6" s="604"/>
      <c r="D6" s="605"/>
      <c r="E6" s="599" t="s">
        <v>32</v>
      </c>
      <c r="F6" s="603" t="s">
        <v>156</v>
      </c>
      <c r="G6" s="604"/>
      <c r="H6" s="605"/>
      <c r="I6" s="601" t="s">
        <v>31</v>
      </c>
      <c r="J6" s="603" t="s">
        <v>157</v>
      </c>
      <c r="K6" s="604"/>
      <c r="L6" s="605"/>
      <c r="M6" s="599" t="s">
        <v>32</v>
      </c>
      <c r="N6" s="603" t="s">
        <v>158</v>
      </c>
      <c r="O6" s="604"/>
      <c r="P6" s="605"/>
      <c r="Q6" s="599" t="s">
        <v>31</v>
      </c>
    </row>
    <row r="7" spans="1:17" s="99" customFormat="1" ht="26.25" thickBot="1">
      <c r="A7" s="608"/>
      <c r="B7" s="103" t="s">
        <v>20</v>
      </c>
      <c r="C7" s="100" t="s">
        <v>19</v>
      </c>
      <c r="D7" s="100" t="s">
        <v>15</v>
      </c>
      <c r="E7" s="600"/>
      <c r="F7" s="103" t="s">
        <v>20</v>
      </c>
      <c r="G7" s="101" t="s">
        <v>19</v>
      </c>
      <c r="H7" s="100" t="s">
        <v>15</v>
      </c>
      <c r="I7" s="602"/>
      <c r="J7" s="103" t="s">
        <v>20</v>
      </c>
      <c r="K7" s="100" t="s">
        <v>19</v>
      </c>
      <c r="L7" s="101" t="s">
        <v>15</v>
      </c>
      <c r="M7" s="600"/>
      <c r="N7" s="102" t="s">
        <v>20</v>
      </c>
      <c r="O7" s="101" t="s">
        <v>19</v>
      </c>
      <c r="P7" s="100" t="s">
        <v>15</v>
      </c>
      <c r="Q7" s="600"/>
    </row>
    <row r="8" spans="1:17" s="106" customFormat="1" ht="17.25" customHeight="1" thickBot="1">
      <c r="A8" s="111" t="s">
        <v>22</v>
      </c>
      <c r="B8" s="109">
        <f>SUM(B9:B19)</f>
        <v>11490.663999999993</v>
      </c>
      <c r="C8" s="108">
        <f>SUM(C9:C19)</f>
        <v>2356.082</v>
      </c>
      <c r="D8" s="108">
        <f>C8+B8</f>
        <v>13846.745999999994</v>
      </c>
      <c r="E8" s="110">
        <f>(D8/$D$8)</f>
        <v>1</v>
      </c>
      <c r="F8" s="109">
        <f>SUM(F9:F19)</f>
        <v>11848.562999999996</v>
      </c>
      <c r="G8" s="108">
        <f>SUM(G9:G19)</f>
        <v>2065.867</v>
      </c>
      <c r="H8" s="108">
        <f>G8+F8</f>
        <v>13914.429999999997</v>
      </c>
      <c r="I8" s="107">
        <f>(D8/H8-1)*100</f>
        <v>-0.486430274183014</v>
      </c>
      <c r="J8" s="109">
        <f>SUM(J9:J19)</f>
        <v>23320.658</v>
      </c>
      <c r="K8" s="108">
        <f>SUM(K9:K19)</f>
        <v>3419.0209999999997</v>
      </c>
      <c r="L8" s="108">
        <f>K8+J8</f>
        <v>26739.679</v>
      </c>
      <c r="M8" s="110">
        <f>(L8/$L$8)</f>
        <v>1</v>
      </c>
      <c r="N8" s="109">
        <f>SUM(N9:N19)</f>
        <v>23269.756999999998</v>
      </c>
      <c r="O8" s="108">
        <f>SUM(O9:O19)</f>
        <v>3826.203</v>
      </c>
      <c r="P8" s="108">
        <f>O8+N8</f>
        <v>27095.96</v>
      </c>
      <c r="Q8" s="107">
        <f>(L8/P8-1)*100</f>
        <v>-1.3148860568143683</v>
      </c>
    </row>
    <row r="9" spans="1:17" s="91" customFormat="1" ht="17.25" customHeight="1" thickTop="1">
      <c r="A9" s="434" t="s">
        <v>159</v>
      </c>
      <c r="B9" s="435">
        <v>5530.8409999999985</v>
      </c>
      <c r="C9" s="436">
        <v>229.969</v>
      </c>
      <c r="D9" s="436">
        <f>C9+B9</f>
        <v>5760.809999999999</v>
      </c>
      <c r="E9" s="437">
        <f>(D9/$D$8)</f>
        <v>0.4160407073257501</v>
      </c>
      <c r="F9" s="435">
        <v>5513.758999999998</v>
      </c>
      <c r="G9" s="436">
        <v>364.52199999999993</v>
      </c>
      <c r="H9" s="436">
        <f>G9+F9</f>
        <v>5878.280999999998</v>
      </c>
      <c r="I9" s="438">
        <f>(D9/H9-1)*100</f>
        <v>-1.9983903457490348</v>
      </c>
      <c r="J9" s="435">
        <v>10423.236000000003</v>
      </c>
      <c r="K9" s="436">
        <v>491.7480000000001</v>
      </c>
      <c r="L9" s="436">
        <f>K9+J9</f>
        <v>10914.984000000002</v>
      </c>
      <c r="M9" s="437">
        <f>(L9/$L$8)</f>
        <v>0.4081942793703695</v>
      </c>
      <c r="N9" s="435">
        <v>10835.873999999994</v>
      </c>
      <c r="O9" s="436">
        <v>691.5489999999999</v>
      </c>
      <c r="P9" s="436">
        <f>O9+N9</f>
        <v>11527.422999999993</v>
      </c>
      <c r="Q9" s="439">
        <f>(L9/P9-1)*100</f>
        <v>-5.312887364331054</v>
      </c>
    </row>
    <row r="10" spans="1:17" s="91" customFormat="1" ht="17.25" customHeight="1">
      <c r="A10" s="440" t="s">
        <v>172</v>
      </c>
      <c r="B10" s="441">
        <v>847.503</v>
      </c>
      <c r="C10" s="442">
        <v>1282.3049999999998</v>
      </c>
      <c r="D10" s="442">
        <f>C10+B10</f>
        <v>2129.808</v>
      </c>
      <c r="E10" s="443">
        <f>(D10/$D$8)</f>
        <v>0.15381288860213085</v>
      </c>
      <c r="F10" s="441">
        <v>1020.6860000000001</v>
      </c>
      <c r="G10" s="442"/>
      <c r="H10" s="442">
        <f>G10+F10</f>
        <v>1020.6860000000001</v>
      </c>
      <c r="I10" s="444">
        <f>(D10/H10-1)*100</f>
        <v>108.66436886564523</v>
      </c>
      <c r="J10" s="441">
        <v>3034.1920000000005</v>
      </c>
      <c r="K10" s="442">
        <v>1282.3049999999998</v>
      </c>
      <c r="L10" s="442">
        <f>K10+J10</f>
        <v>4316.497</v>
      </c>
      <c r="M10" s="443">
        <f>(L10/$L$8)</f>
        <v>0.16142665736563255</v>
      </c>
      <c r="N10" s="441">
        <v>1993.395</v>
      </c>
      <c r="O10" s="442"/>
      <c r="P10" s="442">
        <f>O10+N10</f>
        <v>1993.395</v>
      </c>
      <c r="Q10" s="445">
        <f>(L10/P10-1)*100</f>
        <v>116.53997326169679</v>
      </c>
    </row>
    <row r="11" spans="1:17" s="91" customFormat="1" ht="17.25" customHeight="1">
      <c r="A11" s="440" t="s">
        <v>173</v>
      </c>
      <c r="B11" s="441">
        <v>1825.331</v>
      </c>
      <c r="C11" s="442">
        <v>0</v>
      </c>
      <c r="D11" s="442">
        <f>C11+B11</f>
        <v>1825.331</v>
      </c>
      <c r="E11" s="443">
        <f>(D11/$D$8)</f>
        <v>0.13182382344559515</v>
      </c>
      <c r="F11" s="441">
        <v>2548.9899999999993</v>
      </c>
      <c r="G11" s="442"/>
      <c r="H11" s="442">
        <f>G11+F11</f>
        <v>2548.9899999999993</v>
      </c>
      <c r="I11" s="444">
        <f>(D11/H11-1)*100</f>
        <v>-28.390028991875194</v>
      </c>
      <c r="J11" s="441">
        <v>3022.1649999999986</v>
      </c>
      <c r="K11" s="442"/>
      <c r="L11" s="442">
        <f>K11+J11</f>
        <v>3022.1649999999986</v>
      </c>
      <c r="M11" s="443">
        <f>(L11/$L$8)</f>
        <v>0.11302173821907131</v>
      </c>
      <c r="N11" s="441">
        <v>4779.416</v>
      </c>
      <c r="O11" s="442"/>
      <c r="P11" s="442">
        <f>O11+N11</f>
        <v>4779.416</v>
      </c>
      <c r="Q11" s="445">
        <f>(L11/P11-1)*100</f>
        <v>-36.76706526487759</v>
      </c>
    </row>
    <row r="12" spans="1:17" s="91" customFormat="1" ht="17.25" customHeight="1">
      <c r="A12" s="440" t="s">
        <v>161</v>
      </c>
      <c r="B12" s="441">
        <v>1587.7719999999997</v>
      </c>
      <c r="C12" s="442">
        <v>40.436</v>
      </c>
      <c r="D12" s="442">
        <f aca="true" t="shared" si="0" ref="D12:D19">C12+B12</f>
        <v>1628.2079999999996</v>
      </c>
      <c r="E12" s="443">
        <f aca="true" t="shared" si="1" ref="E12:E19">(D12/$D$8)</f>
        <v>0.11758777116298662</v>
      </c>
      <c r="F12" s="441">
        <v>1377.506</v>
      </c>
      <c r="G12" s="442">
        <v>21.095</v>
      </c>
      <c r="H12" s="442">
        <f aca="true" t="shared" si="2" ref="H12:H19">G12+F12</f>
        <v>1398.601</v>
      </c>
      <c r="I12" s="444">
        <f aca="true" t="shared" si="3" ref="I12:I19">(D12/H12-1)*100</f>
        <v>16.41690517881793</v>
      </c>
      <c r="J12" s="441">
        <v>3358.242</v>
      </c>
      <c r="K12" s="442">
        <v>88.362</v>
      </c>
      <c r="L12" s="442">
        <f aca="true" t="shared" si="4" ref="L12:L19">K12+J12</f>
        <v>3446.6040000000003</v>
      </c>
      <c r="M12" s="443">
        <f aca="true" t="shared" si="5" ref="M12:M19">(L12/$L$8)</f>
        <v>0.12889474103260554</v>
      </c>
      <c r="N12" s="441">
        <v>2816.3939999999993</v>
      </c>
      <c r="O12" s="442">
        <v>44.842999999999996</v>
      </c>
      <c r="P12" s="442">
        <f aca="true" t="shared" si="6" ref="P12:P19">O12+N12</f>
        <v>2861.236999999999</v>
      </c>
      <c r="Q12" s="445">
        <f aca="true" t="shared" si="7" ref="Q12:Q19">(L12/P12-1)*100</f>
        <v>20.4585289509398</v>
      </c>
    </row>
    <row r="13" spans="1:17" s="91" customFormat="1" ht="17.25" customHeight="1">
      <c r="A13" s="440" t="s">
        <v>174</v>
      </c>
      <c r="B13" s="441">
        <v>697.4169999999999</v>
      </c>
      <c r="C13" s="442">
        <v>171.08200000000002</v>
      </c>
      <c r="D13" s="442">
        <f t="shared" si="0"/>
        <v>868.4989999999999</v>
      </c>
      <c r="E13" s="443">
        <f t="shared" si="1"/>
        <v>0.06272224535641806</v>
      </c>
      <c r="F13" s="441"/>
      <c r="G13" s="442">
        <v>1074.8780000000002</v>
      </c>
      <c r="H13" s="442">
        <f t="shared" si="2"/>
        <v>1074.8780000000002</v>
      </c>
      <c r="I13" s="444">
        <f t="shared" si="3"/>
        <v>-19.20022551396533</v>
      </c>
      <c r="J13" s="441">
        <v>1319.4840000000004</v>
      </c>
      <c r="K13" s="442">
        <v>493.26500000000004</v>
      </c>
      <c r="L13" s="442">
        <f t="shared" si="4"/>
        <v>1812.7490000000005</v>
      </c>
      <c r="M13" s="443">
        <f t="shared" si="5"/>
        <v>0.06779247424772752</v>
      </c>
      <c r="N13" s="441"/>
      <c r="O13" s="442">
        <v>1825.526</v>
      </c>
      <c r="P13" s="442">
        <f t="shared" si="6"/>
        <v>1825.526</v>
      </c>
      <c r="Q13" s="445">
        <f t="shared" si="7"/>
        <v>-0.6999078621722998</v>
      </c>
    </row>
    <row r="14" spans="1:17" s="91" customFormat="1" ht="17.25" customHeight="1">
      <c r="A14" s="440" t="s">
        <v>170</v>
      </c>
      <c r="B14" s="441">
        <v>359.99</v>
      </c>
      <c r="C14" s="442">
        <v>0</v>
      </c>
      <c r="D14" s="442">
        <f t="shared" si="0"/>
        <v>359.99</v>
      </c>
      <c r="E14" s="443">
        <f t="shared" si="1"/>
        <v>0.025998165922881823</v>
      </c>
      <c r="F14" s="441">
        <v>314.14</v>
      </c>
      <c r="G14" s="442"/>
      <c r="H14" s="442">
        <f t="shared" si="2"/>
        <v>314.14</v>
      </c>
      <c r="I14" s="444">
        <f t="shared" si="3"/>
        <v>14.595403323359024</v>
      </c>
      <c r="J14" s="441">
        <v>673.5</v>
      </c>
      <c r="K14" s="442"/>
      <c r="L14" s="442">
        <f t="shared" si="4"/>
        <v>673.5</v>
      </c>
      <c r="M14" s="443">
        <f t="shared" si="5"/>
        <v>0.025187288149569782</v>
      </c>
      <c r="N14" s="441">
        <v>515.02</v>
      </c>
      <c r="O14" s="442"/>
      <c r="P14" s="442">
        <f t="shared" si="6"/>
        <v>515.02</v>
      </c>
      <c r="Q14" s="445">
        <f t="shared" si="7"/>
        <v>30.77162051959148</v>
      </c>
    </row>
    <row r="15" spans="1:17" s="91" customFormat="1" ht="17.25" customHeight="1">
      <c r="A15" s="440" t="s">
        <v>175</v>
      </c>
      <c r="B15" s="441">
        <v>306.856</v>
      </c>
      <c r="C15" s="442">
        <v>0</v>
      </c>
      <c r="D15" s="442">
        <f t="shared" si="0"/>
        <v>306.856</v>
      </c>
      <c r="E15" s="443">
        <f t="shared" si="1"/>
        <v>0.022160874475490498</v>
      </c>
      <c r="F15" s="441">
        <v>109.24</v>
      </c>
      <c r="G15" s="442"/>
      <c r="H15" s="442">
        <f t="shared" si="2"/>
        <v>109.24</v>
      </c>
      <c r="I15" s="444">
        <f t="shared" si="3"/>
        <v>180.90076894910288</v>
      </c>
      <c r="J15" s="441">
        <v>613.712</v>
      </c>
      <c r="K15" s="442"/>
      <c r="L15" s="442">
        <f t="shared" si="4"/>
        <v>613.712</v>
      </c>
      <c r="M15" s="443">
        <f t="shared" si="5"/>
        <v>0.022951360036894984</v>
      </c>
      <c r="N15" s="441">
        <v>340.245</v>
      </c>
      <c r="O15" s="442"/>
      <c r="P15" s="442">
        <f t="shared" si="6"/>
        <v>340.245</v>
      </c>
      <c r="Q15" s="445">
        <f t="shared" si="7"/>
        <v>80.37355435054153</v>
      </c>
    </row>
    <row r="16" spans="1:17" s="91" customFormat="1" ht="17.25" customHeight="1">
      <c r="A16" s="440" t="s">
        <v>168</v>
      </c>
      <c r="B16" s="441">
        <v>0</v>
      </c>
      <c r="C16" s="442">
        <v>159.83699999999996</v>
      </c>
      <c r="D16" s="442">
        <f t="shared" si="0"/>
        <v>159.83699999999996</v>
      </c>
      <c r="E16" s="443">
        <f t="shared" si="1"/>
        <v>0.011543289665311983</v>
      </c>
      <c r="F16" s="441"/>
      <c r="G16" s="442">
        <v>83.93400000000001</v>
      </c>
      <c r="H16" s="442">
        <f t="shared" si="2"/>
        <v>83.93400000000001</v>
      </c>
      <c r="I16" s="444">
        <f t="shared" si="3"/>
        <v>90.43176781757087</v>
      </c>
      <c r="J16" s="441"/>
      <c r="K16" s="442">
        <v>265.49700000000007</v>
      </c>
      <c r="L16" s="442">
        <f t="shared" si="4"/>
        <v>265.49700000000007</v>
      </c>
      <c r="M16" s="443">
        <f t="shared" si="5"/>
        <v>0.009928952400662704</v>
      </c>
      <c r="N16" s="441"/>
      <c r="O16" s="442">
        <v>132.31800000000004</v>
      </c>
      <c r="P16" s="442">
        <f t="shared" si="6"/>
        <v>132.31800000000004</v>
      </c>
      <c r="Q16" s="445">
        <f t="shared" si="7"/>
        <v>100.65070511948488</v>
      </c>
    </row>
    <row r="17" spans="1:17" s="91" customFormat="1" ht="17.25" customHeight="1">
      <c r="A17" s="440" t="s">
        <v>176</v>
      </c>
      <c r="B17" s="441">
        <v>118.67500000000003</v>
      </c>
      <c r="C17" s="442">
        <v>0</v>
      </c>
      <c r="D17" s="442">
        <f t="shared" si="0"/>
        <v>118.67500000000003</v>
      </c>
      <c r="E17" s="443">
        <f t="shared" si="1"/>
        <v>0.008570605685985723</v>
      </c>
      <c r="F17" s="441">
        <v>182.70000000000007</v>
      </c>
      <c r="G17" s="442"/>
      <c r="H17" s="442">
        <f t="shared" si="2"/>
        <v>182.70000000000007</v>
      </c>
      <c r="I17" s="444">
        <f t="shared" si="3"/>
        <v>-35.04378762999454</v>
      </c>
      <c r="J17" s="441">
        <v>382.6329999999999</v>
      </c>
      <c r="K17" s="442"/>
      <c r="L17" s="442">
        <f t="shared" si="4"/>
        <v>382.6329999999999</v>
      </c>
      <c r="M17" s="443">
        <f t="shared" si="5"/>
        <v>0.01430955846552982</v>
      </c>
      <c r="N17" s="441">
        <v>351.40000000000003</v>
      </c>
      <c r="O17" s="442"/>
      <c r="P17" s="442">
        <f t="shared" si="6"/>
        <v>351.40000000000003</v>
      </c>
      <c r="Q17" s="445">
        <f t="shared" si="7"/>
        <v>8.888161639157621</v>
      </c>
    </row>
    <row r="18" spans="1:17" s="91" customFormat="1" ht="17.25" customHeight="1">
      <c r="A18" s="440" t="s">
        <v>165</v>
      </c>
      <c r="B18" s="441">
        <v>86.327</v>
      </c>
      <c r="C18" s="442">
        <v>0</v>
      </c>
      <c r="D18" s="442">
        <f t="shared" si="0"/>
        <v>86.327</v>
      </c>
      <c r="E18" s="443">
        <f t="shared" si="1"/>
        <v>0.006234461150655904</v>
      </c>
      <c r="F18" s="441">
        <v>144.018</v>
      </c>
      <c r="G18" s="442"/>
      <c r="H18" s="442">
        <f t="shared" si="2"/>
        <v>144.018</v>
      </c>
      <c r="I18" s="444">
        <f t="shared" si="3"/>
        <v>-40.05818717104807</v>
      </c>
      <c r="J18" s="441">
        <v>211.102</v>
      </c>
      <c r="K18" s="442"/>
      <c r="L18" s="442">
        <f t="shared" si="4"/>
        <v>211.102</v>
      </c>
      <c r="M18" s="443">
        <f t="shared" si="5"/>
        <v>0.007894709581218235</v>
      </c>
      <c r="N18" s="441">
        <v>304.3619999999999</v>
      </c>
      <c r="O18" s="442"/>
      <c r="P18" s="442">
        <f t="shared" si="6"/>
        <v>304.3619999999999</v>
      </c>
      <c r="Q18" s="445">
        <f t="shared" si="7"/>
        <v>-30.641144426702393</v>
      </c>
    </row>
    <row r="19" spans="1:17" s="91" customFormat="1" ht="17.25" customHeight="1" thickBot="1">
      <c r="A19" s="446" t="s">
        <v>171</v>
      </c>
      <c r="B19" s="447">
        <v>129.952</v>
      </c>
      <c r="C19" s="448">
        <v>472.453</v>
      </c>
      <c r="D19" s="448">
        <f t="shared" si="0"/>
        <v>602.405</v>
      </c>
      <c r="E19" s="449">
        <f t="shared" si="1"/>
        <v>0.04350516720679359</v>
      </c>
      <c r="F19" s="447">
        <v>637.5239999999999</v>
      </c>
      <c r="G19" s="448">
        <v>521.438</v>
      </c>
      <c r="H19" s="448">
        <f t="shared" si="2"/>
        <v>1158.962</v>
      </c>
      <c r="I19" s="450">
        <f t="shared" si="3"/>
        <v>-48.022023155202675</v>
      </c>
      <c r="J19" s="447">
        <v>282.39200000000005</v>
      </c>
      <c r="K19" s="448">
        <v>797.8439999999998</v>
      </c>
      <c r="L19" s="448">
        <f t="shared" si="4"/>
        <v>1080.2359999999999</v>
      </c>
      <c r="M19" s="449">
        <f t="shared" si="5"/>
        <v>0.04039824113071813</v>
      </c>
      <c r="N19" s="447">
        <v>1333.651</v>
      </c>
      <c r="O19" s="448">
        <v>1131.967</v>
      </c>
      <c r="P19" s="448">
        <f t="shared" si="6"/>
        <v>2465.6180000000004</v>
      </c>
      <c r="Q19" s="451">
        <f t="shared" si="7"/>
        <v>-56.18802263773222</v>
      </c>
    </row>
    <row r="20" s="90" customFormat="1" ht="6.75" customHeight="1" thickTop="1">
      <c r="A20" s="105"/>
    </row>
    <row r="21" ht="14.25">
      <c r="A21" s="105" t="s">
        <v>38</v>
      </c>
    </row>
    <row r="22" ht="14.25">
      <c r="A22" s="88" t="s">
        <v>27</v>
      </c>
    </row>
  </sheetData>
  <sheetProtection/>
  <mergeCells count="14"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</mergeCells>
  <conditionalFormatting sqref="Q20:Q65536 I20:I65536 Q3 I3">
    <cfRule type="cellIs" priority="8" dxfId="93" operator="lessThan" stopIfTrue="1">
      <formula>0</formula>
    </cfRule>
  </conditionalFormatting>
  <conditionalFormatting sqref="Q8:Q19 I8:I19">
    <cfRule type="cellIs" priority="9" dxfId="93" operator="lessThan" stopIfTrue="1">
      <formula>0</formula>
    </cfRule>
    <cfRule type="cellIs" priority="10" dxfId="95" operator="greaterThanOrEqual" stopIfTrue="1">
      <formula>0</formula>
    </cfRule>
  </conditionalFormatting>
  <conditionalFormatting sqref="I5 Q5">
    <cfRule type="cellIs" priority="1" dxfId="93" operator="lessThan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46"/>
  <sheetViews>
    <sheetView showGridLines="0" zoomScale="80" zoomScaleNormal="80" zoomScalePageLayoutView="0" workbookViewId="0" topLeftCell="A1">
      <selection activeCell="X1" sqref="X1:Y1"/>
    </sheetView>
  </sheetViews>
  <sheetFormatPr defaultColWidth="8.00390625" defaultRowHeight="15"/>
  <cols>
    <col min="1" max="1" width="29.8515625" style="112" customWidth="1"/>
    <col min="2" max="2" width="10.57421875" style="112" bestFit="1" customWidth="1"/>
    <col min="3" max="3" width="12.421875" style="112" bestFit="1" customWidth="1"/>
    <col min="4" max="4" width="9.57421875" style="112" bestFit="1" customWidth="1"/>
    <col min="5" max="5" width="11.7109375" style="112" bestFit="1" customWidth="1"/>
    <col min="6" max="6" width="11.7109375" style="112" customWidth="1"/>
    <col min="7" max="7" width="10.7109375" style="112" customWidth="1"/>
    <col min="8" max="8" width="10.421875" style="112" bestFit="1" customWidth="1"/>
    <col min="9" max="9" width="11.7109375" style="112" bestFit="1" customWidth="1"/>
    <col min="10" max="10" width="9.57421875" style="112" bestFit="1" customWidth="1"/>
    <col min="11" max="11" width="11.7109375" style="112" bestFit="1" customWidth="1"/>
    <col min="12" max="12" width="10.8515625" style="112" customWidth="1"/>
    <col min="13" max="13" width="9.421875" style="112" customWidth="1"/>
    <col min="14" max="14" width="11.140625" style="112" customWidth="1"/>
    <col min="15" max="15" width="12.421875" style="112" bestFit="1" customWidth="1"/>
    <col min="16" max="16" width="9.421875" style="112" customWidth="1"/>
    <col min="17" max="17" width="10.57421875" style="112" bestFit="1" customWidth="1"/>
    <col min="18" max="18" width="12.7109375" style="112" bestFit="1" customWidth="1"/>
    <col min="19" max="19" width="10.140625" style="112" customWidth="1"/>
    <col min="20" max="21" width="11.140625" style="112" bestFit="1" customWidth="1"/>
    <col min="22" max="23" width="10.28125" style="112" customWidth="1"/>
    <col min="24" max="24" width="12.7109375" style="112" customWidth="1"/>
    <col min="25" max="25" width="9.8515625" style="112" bestFit="1" customWidth="1"/>
    <col min="26" max="16384" width="8.00390625" style="112" customWidth="1"/>
  </cols>
  <sheetData>
    <row r="1" spans="24:25" ht="18.75" thickBot="1">
      <c r="X1" s="617" t="s">
        <v>26</v>
      </c>
      <c r="Y1" s="618"/>
    </row>
    <row r="2" ht="5.25" customHeight="1" thickBot="1"/>
    <row r="3" spans="1:25" ht="24.75" customHeight="1" thickTop="1">
      <c r="A3" s="619" t="s">
        <v>43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1"/>
    </row>
    <row r="4" spans="1:25" ht="21" customHeight="1" thickBot="1">
      <c r="A4" s="633" t="s">
        <v>42</v>
      </c>
      <c r="B4" s="634"/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4"/>
      <c r="T4" s="634"/>
      <c r="U4" s="634"/>
      <c r="V4" s="634"/>
      <c r="W4" s="634"/>
      <c r="X4" s="634"/>
      <c r="Y4" s="635"/>
    </row>
    <row r="5" spans="1:25" s="131" customFormat="1" ht="19.5" customHeight="1" thickBot="1" thickTop="1">
      <c r="A5" s="622" t="s">
        <v>41</v>
      </c>
      <c r="B5" s="637" t="s">
        <v>34</v>
      </c>
      <c r="C5" s="638"/>
      <c r="D5" s="638"/>
      <c r="E5" s="638"/>
      <c r="F5" s="638"/>
      <c r="G5" s="638"/>
      <c r="H5" s="638"/>
      <c r="I5" s="638"/>
      <c r="J5" s="639"/>
      <c r="K5" s="639"/>
      <c r="L5" s="639"/>
      <c r="M5" s="640"/>
      <c r="N5" s="641" t="s">
        <v>33</v>
      </c>
      <c r="O5" s="638"/>
      <c r="P5" s="638"/>
      <c r="Q5" s="638"/>
      <c r="R5" s="638"/>
      <c r="S5" s="638"/>
      <c r="T5" s="638"/>
      <c r="U5" s="638"/>
      <c r="V5" s="638"/>
      <c r="W5" s="638"/>
      <c r="X5" s="638"/>
      <c r="Y5" s="640"/>
    </row>
    <row r="6" spans="1:25" s="130" customFormat="1" ht="26.25" customHeight="1" thickBot="1">
      <c r="A6" s="623"/>
      <c r="B6" s="629" t="s">
        <v>155</v>
      </c>
      <c r="C6" s="630"/>
      <c r="D6" s="630"/>
      <c r="E6" s="630"/>
      <c r="F6" s="631"/>
      <c r="G6" s="626" t="s">
        <v>32</v>
      </c>
      <c r="H6" s="629" t="s">
        <v>156</v>
      </c>
      <c r="I6" s="630"/>
      <c r="J6" s="630"/>
      <c r="K6" s="630"/>
      <c r="L6" s="631"/>
      <c r="M6" s="626" t="s">
        <v>31</v>
      </c>
      <c r="N6" s="636" t="s">
        <v>157</v>
      </c>
      <c r="O6" s="630"/>
      <c r="P6" s="630"/>
      <c r="Q6" s="630"/>
      <c r="R6" s="630"/>
      <c r="S6" s="626" t="s">
        <v>32</v>
      </c>
      <c r="T6" s="636" t="s">
        <v>158</v>
      </c>
      <c r="U6" s="630"/>
      <c r="V6" s="630"/>
      <c r="W6" s="630"/>
      <c r="X6" s="630"/>
      <c r="Y6" s="626" t="s">
        <v>31</v>
      </c>
    </row>
    <row r="7" spans="1:25" s="125" customFormat="1" ht="26.25" customHeight="1">
      <c r="A7" s="624"/>
      <c r="B7" s="609" t="s">
        <v>20</v>
      </c>
      <c r="C7" s="610"/>
      <c r="D7" s="611" t="s">
        <v>19</v>
      </c>
      <c r="E7" s="612"/>
      <c r="F7" s="613" t="s">
        <v>15</v>
      </c>
      <c r="G7" s="627"/>
      <c r="H7" s="609" t="s">
        <v>20</v>
      </c>
      <c r="I7" s="610"/>
      <c r="J7" s="611" t="s">
        <v>19</v>
      </c>
      <c r="K7" s="612"/>
      <c r="L7" s="613" t="s">
        <v>15</v>
      </c>
      <c r="M7" s="627"/>
      <c r="N7" s="610" t="s">
        <v>20</v>
      </c>
      <c r="O7" s="610"/>
      <c r="P7" s="615" t="s">
        <v>19</v>
      </c>
      <c r="Q7" s="610"/>
      <c r="R7" s="613" t="s">
        <v>15</v>
      </c>
      <c r="S7" s="627"/>
      <c r="T7" s="616" t="s">
        <v>20</v>
      </c>
      <c r="U7" s="612"/>
      <c r="V7" s="611" t="s">
        <v>19</v>
      </c>
      <c r="W7" s="632"/>
      <c r="X7" s="613" t="s">
        <v>15</v>
      </c>
      <c r="Y7" s="627"/>
    </row>
    <row r="8" spans="1:25" s="125" customFormat="1" ht="31.5" thickBot="1">
      <c r="A8" s="625"/>
      <c r="B8" s="128" t="s">
        <v>17</v>
      </c>
      <c r="C8" s="126" t="s">
        <v>16</v>
      </c>
      <c r="D8" s="127" t="s">
        <v>17</v>
      </c>
      <c r="E8" s="126" t="s">
        <v>16</v>
      </c>
      <c r="F8" s="614"/>
      <c r="G8" s="628"/>
      <c r="H8" s="128" t="s">
        <v>17</v>
      </c>
      <c r="I8" s="126" t="s">
        <v>16</v>
      </c>
      <c r="J8" s="127" t="s">
        <v>17</v>
      </c>
      <c r="K8" s="126" t="s">
        <v>16</v>
      </c>
      <c r="L8" s="614"/>
      <c r="M8" s="628"/>
      <c r="N8" s="129" t="s">
        <v>17</v>
      </c>
      <c r="O8" s="126" t="s">
        <v>16</v>
      </c>
      <c r="P8" s="127" t="s">
        <v>17</v>
      </c>
      <c r="Q8" s="126" t="s">
        <v>16</v>
      </c>
      <c r="R8" s="614"/>
      <c r="S8" s="628"/>
      <c r="T8" s="128" t="s">
        <v>17</v>
      </c>
      <c r="U8" s="126" t="s">
        <v>16</v>
      </c>
      <c r="V8" s="127" t="s">
        <v>17</v>
      </c>
      <c r="W8" s="126" t="s">
        <v>16</v>
      </c>
      <c r="X8" s="614"/>
      <c r="Y8" s="628"/>
    </row>
    <row r="9" spans="1:25" s="114" customFormat="1" ht="18" customHeight="1" thickBot="1" thickTop="1">
      <c r="A9" s="124" t="s">
        <v>22</v>
      </c>
      <c r="B9" s="123">
        <f>SUM(B10:B44)</f>
        <v>437567</v>
      </c>
      <c r="C9" s="117">
        <f>SUM(C10:C44)</f>
        <v>429472</v>
      </c>
      <c r="D9" s="118">
        <f>SUM(D10:D44)</f>
        <v>280</v>
      </c>
      <c r="E9" s="117">
        <f>SUM(E10:E44)</f>
        <v>274</v>
      </c>
      <c r="F9" s="116">
        <f aca="true" t="shared" si="0" ref="F9:F18">SUM(B9:E9)</f>
        <v>867593</v>
      </c>
      <c r="G9" s="120">
        <f>F9/$F$9</f>
        <v>1</v>
      </c>
      <c r="H9" s="119">
        <f>SUM(H10:H44)</f>
        <v>434132</v>
      </c>
      <c r="I9" s="117">
        <f>SUM(I10:I44)</f>
        <v>399361</v>
      </c>
      <c r="J9" s="118">
        <f>SUM(J10:J44)</f>
        <v>2462</v>
      </c>
      <c r="K9" s="117">
        <f>SUM(K10:K44)</f>
        <v>1323</v>
      </c>
      <c r="L9" s="116">
        <f aca="true" t="shared" si="1" ref="L9:L18">SUM(H9:K9)</f>
        <v>837278</v>
      </c>
      <c r="M9" s="122">
        <f aca="true" t="shared" si="2" ref="M9:M18">IF(ISERROR(F9/L9-1),"         /0",(F9/L9-1))</f>
        <v>0.036206612379639846</v>
      </c>
      <c r="N9" s="121">
        <f>SUM(N10:N44)</f>
        <v>1001147</v>
      </c>
      <c r="O9" s="117">
        <f>SUM(O10:O44)</f>
        <v>977892</v>
      </c>
      <c r="P9" s="118">
        <f>SUM(P10:P44)</f>
        <v>3117</v>
      </c>
      <c r="Q9" s="117">
        <f>SUM(Q10:Q44)</f>
        <v>3482</v>
      </c>
      <c r="R9" s="116">
        <f aca="true" t="shared" si="3" ref="R9:R18">SUM(N9:Q9)</f>
        <v>1985638</v>
      </c>
      <c r="S9" s="120">
        <f>R9/$R$9</f>
        <v>1</v>
      </c>
      <c r="T9" s="119">
        <f>SUM(T10:T44)</f>
        <v>974503</v>
      </c>
      <c r="U9" s="117">
        <f>SUM(U10:U44)</f>
        <v>912909</v>
      </c>
      <c r="V9" s="118">
        <f>SUM(V10:V44)</f>
        <v>10000</v>
      </c>
      <c r="W9" s="117">
        <f>SUM(W10:W44)</f>
        <v>7000</v>
      </c>
      <c r="X9" s="116">
        <f aca="true" t="shared" si="4" ref="X9:X18">SUM(T9:W9)</f>
        <v>1904412</v>
      </c>
      <c r="Y9" s="115">
        <f>IF(ISERROR(R9/X9-1),"         /0",(R9/X9-1))</f>
        <v>0.042651485077808804</v>
      </c>
    </row>
    <row r="10" spans="1:25" ht="19.5" customHeight="1" thickTop="1">
      <c r="A10" s="412" t="s">
        <v>159</v>
      </c>
      <c r="B10" s="414">
        <v>136571</v>
      </c>
      <c r="C10" s="415">
        <v>129382</v>
      </c>
      <c r="D10" s="416">
        <v>92</v>
      </c>
      <c r="E10" s="415">
        <v>89</v>
      </c>
      <c r="F10" s="417">
        <f t="shared" si="0"/>
        <v>266134</v>
      </c>
      <c r="G10" s="418">
        <f>F10/$F$9</f>
        <v>0.306749823938183</v>
      </c>
      <c r="H10" s="419">
        <v>128702</v>
      </c>
      <c r="I10" s="415">
        <v>115075</v>
      </c>
      <c r="J10" s="416">
        <v>827</v>
      </c>
      <c r="K10" s="415">
        <v>845</v>
      </c>
      <c r="L10" s="417">
        <f t="shared" si="1"/>
        <v>245449</v>
      </c>
      <c r="M10" s="420">
        <f t="shared" si="2"/>
        <v>0.08427412619322139</v>
      </c>
      <c r="N10" s="414">
        <v>312725</v>
      </c>
      <c r="O10" s="415">
        <v>301615</v>
      </c>
      <c r="P10" s="416">
        <v>1639</v>
      </c>
      <c r="Q10" s="415">
        <v>1854</v>
      </c>
      <c r="R10" s="417">
        <f t="shared" si="3"/>
        <v>617833</v>
      </c>
      <c r="S10" s="418">
        <f>R10/$R$9</f>
        <v>0.31115087442927664</v>
      </c>
      <c r="T10" s="419">
        <v>289099</v>
      </c>
      <c r="U10" s="415">
        <v>270173</v>
      </c>
      <c r="V10" s="416">
        <v>4015</v>
      </c>
      <c r="W10" s="415">
        <v>4637</v>
      </c>
      <c r="X10" s="417">
        <f t="shared" si="4"/>
        <v>567924</v>
      </c>
      <c r="Y10" s="421">
        <f aca="true" t="shared" si="5" ref="Y10:Y18">IF(ISERROR(R10/X10-1),"         /0",IF(R10/X10&gt;5,"  *  ",(R10/X10-1)))</f>
        <v>0.08787971630006841</v>
      </c>
    </row>
    <row r="11" spans="1:25" ht="19.5" customHeight="1">
      <c r="A11" s="422" t="s">
        <v>165</v>
      </c>
      <c r="B11" s="384">
        <v>61190</v>
      </c>
      <c r="C11" s="385">
        <v>61964</v>
      </c>
      <c r="D11" s="386">
        <v>0</v>
      </c>
      <c r="E11" s="385">
        <v>0</v>
      </c>
      <c r="F11" s="387">
        <f t="shared" si="0"/>
        <v>123154</v>
      </c>
      <c r="G11" s="388">
        <f>F11/$F$9</f>
        <v>0.1419490475372669</v>
      </c>
      <c r="H11" s="389">
        <v>58613</v>
      </c>
      <c r="I11" s="385">
        <v>51960</v>
      </c>
      <c r="J11" s="386"/>
      <c r="K11" s="385"/>
      <c r="L11" s="387">
        <f t="shared" si="1"/>
        <v>110573</v>
      </c>
      <c r="M11" s="390">
        <f t="shared" si="2"/>
        <v>0.11378003671782433</v>
      </c>
      <c r="N11" s="384">
        <v>148270</v>
      </c>
      <c r="O11" s="385">
        <v>143207</v>
      </c>
      <c r="P11" s="386"/>
      <c r="Q11" s="385"/>
      <c r="R11" s="387">
        <f t="shared" si="3"/>
        <v>291477</v>
      </c>
      <c r="S11" s="388">
        <f>R11/$R$9</f>
        <v>0.14679261778833805</v>
      </c>
      <c r="T11" s="389">
        <v>139487</v>
      </c>
      <c r="U11" s="385">
        <v>126520</v>
      </c>
      <c r="V11" s="386"/>
      <c r="W11" s="385"/>
      <c r="X11" s="387">
        <f t="shared" si="4"/>
        <v>266007</v>
      </c>
      <c r="Y11" s="391">
        <f t="shared" si="5"/>
        <v>0.09574935997924872</v>
      </c>
    </row>
    <row r="12" spans="1:25" ht="19.5" customHeight="1">
      <c r="A12" s="422" t="s">
        <v>177</v>
      </c>
      <c r="B12" s="384">
        <v>33411</v>
      </c>
      <c r="C12" s="385">
        <v>34087</v>
      </c>
      <c r="D12" s="386">
        <v>91</v>
      </c>
      <c r="E12" s="385">
        <v>93</v>
      </c>
      <c r="F12" s="387">
        <f t="shared" si="0"/>
        <v>67682</v>
      </c>
      <c r="G12" s="388">
        <f>F12/$F$9</f>
        <v>0.07801123337786266</v>
      </c>
      <c r="H12" s="389">
        <v>24334</v>
      </c>
      <c r="I12" s="385">
        <v>25668</v>
      </c>
      <c r="J12" s="386"/>
      <c r="K12" s="385"/>
      <c r="L12" s="387">
        <f t="shared" si="1"/>
        <v>50002</v>
      </c>
      <c r="M12" s="390">
        <f t="shared" si="2"/>
        <v>0.35358585656573727</v>
      </c>
      <c r="N12" s="384">
        <v>63751</v>
      </c>
      <c r="O12" s="385">
        <v>65819</v>
      </c>
      <c r="P12" s="386">
        <v>91</v>
      </c>
      <c r="Q12" s="385">
        <v>93</v>
      </c>
      <c r="R12" s="387">
        <f t="shared" si="3"/>
        <v>129754</v>
      </c>
      <c r="S12" s="388">
        <f>R12/$R$9</f>
        <v>0.06534625143152982</v>
      </c>
      <c r="T12" s="389">
        <v>50048</v>
      </c>
      <c r="U12" s="385">
        <v>50496</v>
      </c>
      <c r="V12" s="386"/>
      <c r="W12" s="385"/>
      <c r="X12" s="387">
        <f t="shared" si="4"/>
        <v>100544</v>
      </c>
      <c r="Y12" s="391">
        <f t="shared" si="5"/>
        <v>0.290519573520051</v>
      </c>
    </row>
    <row r="13" spans="1:25" ht="19.5" customHeight="1">
      <c r="A13" s="422" t="s">
        <v>178</v>
      </c>
      <c r="B13" s="384">
        <v>18437</v>
      </c>
      <c r="C13" s="385">
        <v>18251</v>
      </c>
      <c r="D13" s="386">
        <v>0</v>
      </c>
      <c r="E13" s="385">
        <v>0</v>
      </c>
      <c r="F13" s="387">
        <f t="shared" si="0"/>
        <v>36688</v>
      </c>
      <c r="G13" s="388">
        <f aca="true" t="shared" si="6" ref="G13:G18">F13/$F$9</f>
        <v>0.04228710927819842</v>
      </c>
      <c r="H13" s="389">
        <v>19175</v>
      </c>
      <c r="I13" s="385">
        <v>18102</v>
      </c>
      <c r="J13" s="386"/>
      <c r="K13" s="385"/>
      <c r="L13" s="387">
        <f t="shared" si="1"/>
        <v>37277</v>
      </c>
      <c r="M13" s="390">
        <f t="shared" si="2"/>
        <v>-0.01580062773291846</v>
      </c>
      <c r="N13" s="384">
        <v>41484</v>
      </c>
      <c r="O13" s="385">
        <v>39236</v>
      </c>
      <c r="P13" s="386"/>
      <c r="Q13" s="385"/>
      <c r="R13" s="387">
        <f t="shared" si="3"/>
        <v>80720</v>
      </c>
      <c r="S13" s="388">
        <f aca="true" t="shared" si="7" ref="S13:S18">R13/$R$9</f>
        <v>0.040651921447917495</v>
      </c>
      <c r="T13" s="389">
        <v>48476</v>
      </c>
      <c r="U13" s="385">
        <v>44268</v>
      </c>
      <c r="V13" s="386"/>
      <c r="W13" s="385"/>
      <c r="X13" s="387">
        <f t="shared" si="4"/>
        <v>92744</v>
      </c>
      <c r="Y13" s="391">
        <f t="shared" si="5"/>
        <v>-0.12964720089709303</v>
      </c>
    </row>
    <row r="14" spans="1:25" ht="19.5" customHeight="1">
      <c r="A14" s="422" t="s">
        <v>179</v>
      </c>
      <c r="B14" s="384">
        <v>15251</v>
      </c>
      <c r="C14" s="385">
        <v>14270</v>
      </c>
      <c r="D14" s="386">
        <v>0</v>
      </c>
      <c r="E14" s="385">
        <v>0</v>
      </c>
      <c r="F14" s="387">
        <f t="shared" si="0"/>
        <v>29521</v>
      </c>
      <c r="G14" s="388">
        <f t="shared" si="6"/>
        <v>0.034026323402793705</v>
      </c>
      <c r="H14" s="389">
        <v>12242</v>
      </c>
      <c r="I14" s="385">
        <v>11378</v>
      </c>
      <c r="J14" s="386"/>
      <c r="K14" s="385"/>
      <c r="L14" s="387">
        <f t="shared" si="1"/>
        <v>23620</v>
      </c>
      <c r="M14" s="390">
        <f t="shared" si="2"/>
        <v>0.24983065198983923</v>
      </c>
      <c r="N14" s="384">
        <v>29937</v>
      </c>
      <c r="O14" s="385">
        <v>29851</v>
      </c>
      <c r="P14" s="386"/>
      <c r="Q14" s="385"/>
      <c r="R14" s="387">
        <f t="shared" si="3"/>
        <v>59788</v>
      </c>
      <c r="S14" s="388">
        <f t="shared" si="7"/>
        <v>0.03011022150059578</v>
      </c>
      <c r="T14" s="389">
        <v>24961</v>
      </c>
      <c r="U14" s="385">
        <v>24226</v>
      </c>
      <c r="V14" s="386"/>
      <c r="W14" s="385"/>
      <c r="X14" s="387">
        <f t="shared" si="4"/>
        <v>49187</v>
      </c>
      <c r="Y14" s="391">
        <f t="shared" si="5"/>
        <v>0.21552442718604503</v>
      </c>
    </row>
    <row r="15" spans="1:25" ht="19.5" customHeight="1">
      <c r="A15" s="422" t="s">
        <v>161</v>
      </c>
      <c r="B15" s="384">
        <v>12787</v>
      </c>
      <c r="C15" s="385">
        <v>12881</v>
      </c>
      <c r="D15" s="386">
        <v>0</v>
      </c>
      <c r="E15" s="385">
        <v>0</v>
      </c>
      <c r="F15" s="387">
        <f t="shared" si="0"/>
        <v>25668</v>
      </c>
      <c r="G15" s="388">
        <f t="shared" si="6"/>
        <v>0.029585300941801052</v>
      </c>
      <c r="H15" s="389">
        <v>15512</v>
      </c>
      <c r="I15" s="385">
        <v>14661</v>
      </c>
      <c r="J15" s="386"/>
      <c r="K15" s="385"/>
      <c r="L15" s="387">
        <f t="shared" si="1"/>
        <v>30173</v>
      </c>
      <c r="M15" s="390">
        <f t="shared" si="2"/>
        <v>-0.14930567063268485</v>
      </c>
      <c r="N15" s="384">
        <v>28894</v>
      </c>
      <c r="O15" s="385">
        <v>28704</v>
      </c>
      <c r="P15" s="386"/>
      <c r="Q15" s="385"/>
      <c r="R15" s="387">
        <f t="shared" si="3"/>
        <v>57598</v>
      </c>
      <c r="S15" s="388">
        <f t="shared" si="7"/>
        <v>0.029007301431580177</v>
      </c>
      <c r="T15" s="389">
        <v>34921</v>
      </c>
      <c r="U15" s="385">
        <v>33471</v>
      </c>
      <c r="V15" s="386"/>
      <c r="W15" s="385"/>
      <c r="X15" s="387">
        <f t="shared" si="4"/>
        <v>68392</v>
      </c>
      <c r="Y15" s="391">
        <f t="shared" si="5"/>
        <v>-0.15782547666393731</v>
      </c>
    </row>
    <row r="16" spans="1:25" ht="19.5" customHeight="1">
      <c r="A16" s="422" t="s">
        <v>180</v>
      </c>
      <c r="B16" s="384">
        <v>12491</v>
      </c>
      <c r="C16" s="385">
        <v>12486</v>
      </c>
      <c r="D16" s="386">
        <v>0</v>
      </c>
      <c r="E16" s="385">
        <v>0</v>
      </c>
      <c r="F16" s="387">
        <f t="shared" si="0"/>
        <v>24977</v>
      </c>
      <c r="G16" s="388">
        <f t="shared" si="6"/>
        <v>0.028788844538856353</v>
      </c>
      <c r="H16" s="389">
        <v>17481</v>
      </c>
      <c r="I16" s="385">
        <v>16723</v>
      </c>
      <c r="J16" s="386"/>
      <c r="K16" s="385"/>
      <c r="L16" s="387">
        <f t="shared" si="1"/>
        <v>34204</v>
      </c>
      <c r="M16" s="390">
        <f t="shared" si="2"/>
        <v>-0.2697637703192609</v>
      </c>
      <c r="N16" s="384">
        <v>29850</v>
      </c>
      <c r="O16" s="385">
        <v>28912</v>
      </c>
      <c r="P16" s="386"/>
      <c r="Q16" s="385"/>
      <c r="R16" s="387">
        <f t="shared" si="3"/>
        <v>58762</v>
      </c>
      <c r="S16" s="388">
        <f t="shared" si="7"/>
        <v>0.029593511002509017</v>
      </c>
      <c r="T16" s="389">
        <v>43132</v>
      </c>
      <c r="U16" s="385">
        <v>41505</v>
      </c>
      <c r="V16" s="386"/>
      <c r="W16" s="385"/>
      <c r="X16" s="387">
        <f t="shared" si="4"/>
        <v>84637</v>
      </c>
      <c r="Y16" s="391">
        <f t="shared" si="5"/>
        <v>-0.30571735765681674</v>
      </c>
    </row>
    <row r="17" spans="1:25" ht="19.5" customHeight="1">
      <c r="A17" s="422" t="s">
        <v>181</v>
      </c>
      <c r="B17" s="384">
        <v>10986</v>
      </c>
      <c r="C17" s="385">
        <v>10051</v>
      </c>
      <c r="D17" s="386">
        <v>0</v>
      </c>
      <c r="E17" s="385">
        <v>0</v>
      </c>
      <c r="F17" s="387">
        <f t="shared" si="0"/>
        <v>21037</v>
      </c>
      <c r="G17" s="388">
        <f t="shared" si="6"/>
        <v>0.024247544643628983</v>
      </c>
      <c r="H17" s="389">
        <v>9485</v>
      </c>
      <c r="I17" s="385">
        <v>7771</v>
      </c>
      <c r="J17" s="386"/>
      <c r="K17" s="385"/>
      <c r="L17" s="387">
        <f t="shared" si="1"/>
        <v>17256</v>
      </c>
      <c r="M17" s="390">
        <f t="shared" si="2"/>
        <v>0.21911219286045425</v>
      </c>
      <c r="N17" s="384">
        <v>23472</v>
      </c>
      <c r="O17" s="385">
        <v>22431</v>
      </c>
      <c r="P17" s="386"/>
      <c r="Q17" s="385"/>
      <c r="R17" s="387">
        <f t="shared" si="3"/>
        <v>45903</v>
      </c>
      <c r="S17" s="388">
        <f t="shared" si="7"/>
        <v>0.02311750681644892</v>
      </c>
      <c r="T17" s="389">
        <v>21294</v>
      </c>
      <c r="U17" s="385">
        <v>19221</v>
      </c>
      <c r="V17" s="386"/>
      <c r="W17" s="385"/>
      <c r="X17" s="387">
        <f t="shared" si="4"/>
        <v>40515</v>
      </c>
      <c r="Y17" s="391">
        <f t="shared" si="5"/>
        <v>0.1329877823028507</v>
      </c>
    </row>
    <row r="18" spans="1:25" ht="19.5" customHeight="1">
      <c r="A18" s="422" t="s">
        <v>182</v>
      </c>
      <c r="B18" s="384">
        <v>10895</v>
      </c>
      <c r="C18" s="385">
        <v>9094</v>
      </c>
      <c r="D18" s="386">
        <v>0</v>
      </c>
      <c r="E18" s="385">
        <v>0</v>
      </c>
      <c r="F18" s="387">
        <f t="shared" si="0"/>
        <v>19989</v>
      </c>
      <c r="G18" s="388">
        <f t="shared" si="6"/>
        <v>0.023039604976065966</v>
      </c>
      <c r="H18" s="389">
        <v>2695</v>
      </c>
      <c r="I18" s="385">
        <v>2061</v>
      </c>
      <c r="J18" s="386"/>
      <c r="K18" s="385"/>
      <c r="L18" s="387">
        <f t="shared" si="1"/>
        <v>4756</v>
      </c>
      <c r="M18" s="390">
        <f t="shared" si="2"/>
        <v>3.202901597981497</v>
      </c>
      <c r="N18" s="384">
        <v>22748</v>
      </c>
      <c r="O18" s="385">
        <v>20914</v>
      </c>
      <c r="P18" s="386"/>
      <c r="Q18" s="385"/>
      <c r="R18" s="387">
        <f t="shared" si="3"/>
        <v>43662</v>
      </c>
      <c r="S18" s="388">
        <f t="shared" si="7"/>
        <v>0.021988902307469943</v>
      </c>
      <c r="T18" s="389">
        <v>2695</v>
      </c>
      <c r="U18" s="385">
        <v>2061</v>
      </c>
      <c r="V18" s="386"/>
      <c r="W18" s="385"/>
      <c r="X18" s="387">
        <f t="shared" si="4"/>
        <v>4756</v>
      </c>
      <c r="Y18" s="391" t="str">
        <f t="shared" si="5"/>
        <v>  *  </v>
      </c>
    </row>
    <row r="19" spans="1:25" ht="19.5" customHeight="1">
      <c r="A19" s="422" t="s">
        <v>183</v>
      </c>
      <c r="B19" s="384">
        <v>9776</v>
      </c>
      <c r="C19" s="385">
        <v>10005</v>
      </c>
      <c r="D19" s="386">
        <v>0</v>
      </c>
      <c r="E19" s="385">
        <v>0</v>
      </c>
      <c r="F19" s="387">
        <f aca="true" t="shared" si="8" ref="F19:F25">SUM(B19:E19)</f>
        <v>19781</v>
      </c>
      <c r="G19" s="388">
        <f aca="true" t="shared" si="9" ref="G19:G25">F19/$F$9</f>
        <v>0.022799861225251933</v>
      </c>
      <c r="H19" s="389">
        <v>11055</v>
      </c>
      <c r="I19" s="385">
        <v>10847</v>
      </c>
      <c r="J19" s="386"/>
      <c r="K19" s="385"/>
      <c r="L19" s="387">
        <f aca="true" t="shared" si="10" ref="L19:L25">SUM(H19:K19)</f>
        <v>21902</v>
      </c>
      <c r="M19" s="390">
        <f aca="true" t="shared" si="11" ref="M19:M25">IF(ISERROR(F19/L19-1),"         /0",(F19/L19-1))</f>
        <v>-0.09684047118984562</v>
      </c>
      <c r="N19" s="384">
        <v>22427</v>
      </c>
      <c r="O19" s="385">
        <v>22675</v>
      </c>
      <c r="P19" s="386"/>
      <c r="Q19" s="385"/>
      <c r="R19" s="387">
        <f aca="true" t="shared" si="12" ref="R19:R25">SUM(N19:Q19)</f>
        <v>45102</v>
      </c>
      <c r="S19" s="388">
        <f aca="true" t="shared" si="13" ref="S19:S25">R19/$R$9</f>
        <v>0.02271411002408294</v>
      </c>
      <c r="T19" s="389">
        <v>24429</v>
      </c>
      <c r="U19" s="385">
        <v>24039</v>
      </c>
      <c r="V19" s="386"/>
      <c r="W19" s="385"/>
      <c r="X19" s="387">
        <f aca="true" t="shared" si="14" ref="X19:X25">SUM(T19:W19)</f>
        <v>48468</v>
      </c>
      <c r="Y19" s="391">
        <f aca="true" t="shared" si="15" ref="Y19:Y25">IF(ISERROR(R19/X19-1),"         /0",IF(R19/X19&gt;5,"  *  ",(R19/X19-1)))</f>
        <v>-0.06944788313939099</v>
      </c>
    </row>
    <row r="20" spans="1:25" ht="19.5" customHeight="1">
      <c r="A20" s="422" t="s">
        <v>184</v>
      </c>
      <c r="B20" s="384">
        <v>9513</v>
      </c>
      <c r="C20" s="385">
        <v>10111</v>
      </c>
      <c r="D20" s="386">
        <v>0</v>
      </c>
      <c r="E20" s="385">
        <v>0</v>
      </c>
      <c r="F20" s="387">
        <f t="shared" si="8"/>
        <v>19624</v>
      </c>
      <c r="G20" s="388">
        <f t="shared" si="9"/>
        <v>0.0226189007979548</v>
      </c>
      <c r="H20" s="389">
        <v>8356</v>
      </c>
      <c r="I20" s="385">
        <v>8177</v>
      </c>
      <c r="J20" s="386"/>
      <c r="K20" s="385"/>
      <c r="L20" s="387">
        <f t="shared" si="10"/>
        <v>16533</v>
      </c>
      <c r="M20" s="390">
        <f t="shared" si="11"/>
        <v>0.18695941450432474</v>
      </c>
      <c r="N20" s="384">
        <v>23729</v>
      </c>
      <c r="O20" s="385">
        <v>22718</v>
      </c>
      <c r="P20" s="386">
        <v>118</v>
      </c>
      <c r="Q20" s="385">
        <v>0</v>
      </c>
      <c r="R20" s="387">
        <f t="shared" si="12"/>
        <v>46565</v>
      </c>
      <c r="S20" s="388">
        <f t="shared" si="13"/>
        <v>0.02345090091950295</v>
      </c>
      <c r="T20" s="389">
        <v>20774</v>
      </c>
      <c r="U20" s="385">
        <v>19415</v>
      </c>
      <c r="V20" s="386"/>
      <c r="W20" s="385"/>
      <c r="X20" s="387">
        <f t="shared" si="14"/>
        <v>40189</v>
      </c>
      <c r="Y20" s="391">
        <f t="shared" si="15"/>
        <v>0.15865037696882234</v>
      </c>
    </row>
    <row r="21" spans="1:25" ht="19.5" customHeight="1">
      <c r="A21" s="422" t="s">
        <v>185</v>
      </c>
      <c r="B21" s="384">
        <v>9757</v>
      </c>
      <c r="C21" s="385">
        <v>9268</v>
      </c>
      <c r="D21" s="386">
        <v>0</v>
      </c>
      <c r="E21" s="385">
        <v>0</v>
      </c>
      <c r="F21" s="387">
        <f t="shared" si="8"/>
        <v>19025</v>
      </c>
      <c r="G21" s="388">
        <f t="shared" si="9"/>
        <v>0.021928484900177847</v>
      </c>
      <c r="H21" s="389">
        <v>20982</v>
      </c>
      <c r="I21" s="385">
        <v>18416</v>
      </c>
      <c r="J21" s="386"/>
      <c r="K21" s="385"/>
      <c r="L21" s="387">
        <f t="shared" si="10"/>
        <v>39398</v>
      </c>
      <c r="M21" s="390">
        <f t="shared" si="11"/>
        <v>-0.5171074673841312</v>
      </c>
      <c r="N21" s="384">
        <v>23092</v>
      </c>
      <c r="O21" s="385">
        <v>23551</v>
      </c>
      <c r="P21" s="386"/>
      <c r="Q21" s="385"/>
      <c r="R21" s="387">
        <f t="shared" si="12"/>
        <v>46643</v>
      </c>
      <c r="S21" s="388">
        <f t="shared" si="13"/>
        <v>0.02349018300415282</v>
      </c>
      <c r="T21" s="389">
        <v>41128</v>
      </c>
      <c r="U21" s="385">
        <v>39515</v>
      </c>
      <c r="V21" s="386"/>
      <c r="W21" s="385"/>
      <c r="X21" s="387">
        <f t="shared" si="14"/>
        <v>80643</v>
      </c>
      <c r="Y21" s="391">
        <f t="shared" si="15"/>
        <v>-0.42161129918281814</v>
      </c>
    </row>
    <row r="22" spans="1:25" ht="19.5" customHeight="1">
      <c r="A22" s="422" t="s">
        <v>186</v>
      </c>
      <c r="B22" s="384">
        <v>9052</v>
      </c>
      <c r="C22" s="385">
        <v>9666</v>
      </c>
      <c r="D22" s="386">
        <v>0</v>
      </c>
      <c r="E22" s="385">
        <v>0</v>
      </c>
      <c r="F22" s="387">
        <f t="shared" si="8"/>
        <v>18718</v>
      </c>
      <c r="G22" s="388">
        <f t="shared" si="9"/>
        <v>0.02157463234488983</v>
      </c>
      <c r="H22" s="389">
        <v>11213</v>
      </c>
      <c r="I22" s="385">
        <v>9967</v>
      </c>
      <c r="J22" s="386"/>
      <c r="K22" s="385"/>
      <c r="L22" s="387">
        <f t="shared" si="10"/>
        <v>21180</v>
      </c>
      <c r="M22" s="390">
        <f t="shared" si="11"/>
        <v>-0.11624173748819644</v>
      </c>
      <c r="N22" s="384">
        <v>21182</v>
      </c>
      <c r="O22" s="385">
        <v>22414</v>
      </c>
      <c r="P22" s="386"/>
      <c r="Q22" s="385"/>
      <c r="R22" s="387">
        <f t="shared" si="12"/>
        <v>43596</v>
      </c>
      <c r="S22" s="388">
        <f t="shared" si="13"/>
        <v>0.02195566362045851</v>
      </c>
      <c r="T22" s="389">
        <v>23706</v>
      </c>
      <c r="U22" s="385">
        <v>22374</v>
      </c>
      <c r="V22" s="386"/>
      <c r="W22" s="385"/>
      <c r="X22" s="387">
        <f t="shared" si="14"/>
        <v>46080</v>
      </c>
      <c r="Y22" s="391">
        <f t="shared" si="15"/>
        <v>-0.053906250000000044</v>
      </c>
    </row>
    <row r="23" spans="1:25" ht="19.5" customHeight="1">
      <c r="A23" s="422" t="s">
        <v>160</v>
      </c>
      <c r="B23" s="384">
        <v>9421</v>
      </c>
      <c r="C23" s="385">
        <v>8419</v>
      </c>
      <c r="D23" s="386">
        <v>0</v>
      </c>
      <c r="E23" s="385">
        <v>0</v>
      </c>
      <c r="F23" s="387">
        <f t="shared" si="8"/>
        <v>17840</v>
      </c>
      <c r="G23" s="388">
        <f t="shared" si="9"/>
        <v>0.020562637089049818</v>
      </c>
      <c r="H23" s="389">
        <v>13193</v>
      </c>
      <c r="I23" s="385">
        <v>12816</v>
      </c>
      <c r="J23" s="386"/>
      <c r="K23" s="385"/>
      <c r="L23" s="387">
        <f t="shared" si="10"/>
        <v>26009</v>
      </c>
      <c r="M23" s="390">
        <f t="shared" si="11"/>
        <v>-0.3140835864508439</v>
      </c>
      <c r="N23" s="384">
        <v>25310</v>
      </c>
      <c r="O23" s="385">
        <v>22293</v>
      </c>
      <c r="P23" s="386"/>
      <c r="Q23" s="385"/>
      <c r="R23" s="387">
        <f t="shared" si="12"/>
        <v>47603</v>
      </c>
      <c r="S23" s="388">
        <f t="shared" si="13"/>
        <v>0.023973654815228153</v>
      </c>
      <c r="T23" s="389">
        <v>30092</v>
      </c>
      <c r="U23" s="385">
        <v>27508</v>
      </c>
      <c r="V23" s="386"/>
      <c r="W23" s="385"/>
      <c r="X23" s="387">
        <f t="shared" si="14"/>
        <v>57600</v>
      </c>
      <c r="Y23" s="391">
        <f t="shared" si="15"/>
        <v>-0.17355902777777776</v>
      </c>
    </row>
    <row r="24" spans="1:25" ht="19.5" customHeight="1">
      <c r="A24" s="422" t="s">
        <v>187</v>
      </c>
      <c r="B24" s="384">
        <v>8400</v>
      </c>
      <c r="C24" s="385">
        <v>8521</v>
      </c>
      <c r="D24" s="386">
        <v>0</v>
      </c>
      <c r="E24" s="385">
        <v>0</v>
      </c>
      <c r="F24" s="387">
        <f t="shared" si="8"/>
        <v>16921</v>
      </c>
      <c r="G24" s="388">
        <f t="shared" si="9"/>
        <v>0.01950338465155897</v>
      </c>
      <c r="H24" s="389">
        <v>7700</v>
      </c>
      <c r="I24" s="385">
        <v>7250</v>
      </c>
      <c r="J24" s="386"/>
      <c r="K24" s="385"/>
      <c r="L24" s="387">
        <f t="shared" si="10"/>
        <v>14950</v>
      </c>
      <c r="M24" s="390">
        <f t="shared" si="11"/>
        <v>0.13183946488294307</v>
      </c>
      <c r="N24" s="384">
        <v>19465</v>
      </c>
      <c r="O24" s="385">
        <v>19542</v>
      </c>
      <c r="P24" s="386"/>
      <c r="Q24" s="385"/>
      <c r="R24" s="387">
        <f t="shared" si="12"/>
        <v>39007</v>
      </c>
      <c r="S24" s="388">
        <f t="shared" si="13"/>
        <v>0.01964456764022445</v>
      </c>
      <c r="T24" s="389">
        <v>18489</v>
      </c>
      <c r="U24" s="385">
        <v>16916</v>
      </c>
      <c r="V24" s="386"/>
      <c r="W24" s="385"/>
      <c r="X24" s="387">
        <f t="shared" si="14"/>
        <v>35405</v>
      </c>
      <c r="Y24" s="391">
        <f t="shared" si="15"/>
        <v>0.10173704279056639</v>
      </c>
    </row>
    <row r="25" spans="1:25" ht="19.5" customHeight="1">
      <c r="A25" s="422" t="s">
        <v>188</v>
      </c>
      <c r="B25" s="384">
        <v>7888</v>
      </c>
      <c r="C25" s="385">
        <v>8843</v>
      </c>
      <c r="D25" s="386">
        <v>0</v>
      </c>
      <c r="E25" s="385">
        <v>0</v>
      </c>
      <c r="F25" s="387">
        <f t="shared" si="8"/>
        <v>16731</v>
      </c>
      <c r="G25" s="388">
        <f t="shared" si="9"/>
        <v>0.019284387956103842</v>
      </c>
      <c r="H25" s="389">
        <v>7908</v>
      </c>
      <c r="I25" s="385">
        <v>7330</v>
      </c>
      <c r="J25" s="386"/>
      <c r="K25" s="385"/>
      <c r="L25" s="387">
        <f t="shared" si="10"/>
        <v>15238</v>
      </c>
      <c r="M25" s="390">
        <f t="shared" si="11"/>
        <v>0.0979787373671086</v>
      </c>
      <c r="N25" s="384">
        <v>19685</v>
      </c>
      <c r="O25" s="385">
        <v>19606</v>
      </c>
      <c r="P25" s="386"/>
      <c r="Q25" s="385"/>
      <c r="R25" s="387">
        <f t="shared" si="12"/>
        <v>39291</v>
      </c>
      <c r="S25" s="388">
        <f t="shared" si="13"/>
        <v>0.01978759471766757</v>
      </c>
      <c r="T25" s="389">
        <v>17803</v>
      </c>
      <c r="U25" s="385">
        <v>16188</v>
      </c>
      <c r="V25" s="386"/>
      <c r="W25" s="385"/>
      <c r="X25" s="387">
        <f t="shared" si="14"/>
        <v>33991</v>
      </c>
      <c r="Y25" s="391">
        <f t="shared" si="15"/>
        <v>0.15592362684239935</v>
      </c>
    </row>
    <row r="26" spans="1:25" ht="19.5" customHeight="1">
      <c r="A26" s="422" t="s">
        <v>189</v>
      </c>
      <c r="B26" s="384">
        <v>6636</v>
      </c>
      <c r="C26" s="385">
        <v>6772</v>
      </c>
      <c r="D26" s="386">
        <v>0</v>
      </c>
      <c r="E26" s="385">
        <v>0</v>
      </c>
      <c r="F26" s="387">
        <f aca="true" t="shared" si="16" ref="F26:F44">SUM(B26:E26)</f>
        <v>13408</v>
      </c>
      <c r="G26" s="388">
        <f>F26/$F$9</f>
        <v>0.01545425101401233</v>
      </c>
      <c r="H26" s="389">
        <v>5272</v>
      </c>
      <c r="I26" s="385">
        <v>5232</v>
      </c>
      <c r="J26" s="386"/>
      <c r="K26" s="385"/>
      <c r="L26" s="387">
        <f aca="true" t="shared" si="17" ref="L26:L44">SUM(H26:K26)</f>
        <v>10504</v>
      </c>
      <c r="M26" s="390">
        <f aca="true" t="shared" si="18" ref="M26:M37">IF(ISERROR(F26/L26-1),"         /0",(F26/L26-1))</f>
        <v>0.2764661081492765</v>
      </c>
      <c r="N26" s="384">
        <v>18223</v>
      </c>
      <c r="O26" s="385">
        <v>18144</v>
      </c>
      <c r="P26" s="386"/>
      <c r="Q26" s="385"/>
      <c r="R26" s="387">
        <f aca="true" t="shared" si="19" ref="R26:R44">SUM(N26:Q26)</f>
        <v>36367</v>
      </c>
      <c r="S26" s="388">
        <f>R26/$R$9</f>
        <v>0.018315020159767288</v>
      </c>
      <c r="T26" s="389">
        <v>12238</v>
      </c>
      <c r="U26" s="385">
        <v>12374</v>
      </c>
      <c r="V26" s="386"/>
      <c r="W26" s="385"/>
      <c r="X26" s="387">
        <f aca="true" t="shared" si="20" ref="X26:X44">SUM(T26:W26)</f>
        <v>24612</v>
      </c>
      <c r="Y26" s="391">
        <f aca="true" t="shared" si="21" ref="Y26:Y44">IF(ISERROR(R26/X26-1),"         /0",IF(R26/X26&gt;5,"  *  ",(R26/X26-1)))</f>
        <v>0.4776125467251746</v>
      </c>
    </row>
    <row r="27" spans="1:25" ht="19.5" customHeight="1">
      <c r="A27" s="422" t="s">
        <v>190</v>
      </c>
      <c r="B27" s="384">
        <v>6408</v>
      </c>
      <c r="C27" s="385">
        <v>6247</v>
      </c>
      <c r="D27" s="386">
        <v>0</v>
      </c>
      <c r="E27" s="385">
        <v>0</v>
      </c>
      <c r="F27" s="387">
        <f t="shared" si="16"/>
        <v>12655</v>
      </c>
      <c r="G27" s="388">
        <f>F27/$F$9</f>
        <v>0.014586332531498065</v>
      </c>
      <c r="H27" s="389">
        <v>9399</v>
      </c>
      <c r="I27" s="385">
        <v>8740</v>
      </c>
      <c r="J27" s="386"/>
      <c r="K27" s="385"/>
      <c r="L27" s="387">
        <f t="shared" si="17"/>
        <v>18139</v>
      </c>
      <c r="M27" s="390">
        <f t="shared" si="18"/>
        <v>-0.3023319918407851</v>
      </c>
      <c r="N27" s="384">
        <v>14650</v>
      </c>
      <c r="O27" s="385">
        <v>13937</v>
      </c>
      <c r="P27" s="386"/>
      <c r="Q27" s="385"/>
      <c r="R27" s="387">
        <f t="shared" si="19"/>
        <v>28587</v>
      </c>
      <c r="S27" s="388">
        <f>R27/$R$9</f>
        <v>0.014396884024177619</v>
      </c>
      <c r="T27" s="389">
        <v>21388</v>
      </c>
      <c r="U27" s="385">
        <v>19112</v>
      </c>
      <c r="V27" s="386"/>
      <c r="W27" s="385"/>
      <c r="X27" s="387">
        <f t="shared" si="20"/>
        <v>40500</v>
      </c>
      <c r="Y27" s="391">
        <f t="shared" si="21"/>
        <v>-0.29414814814814816</v>
      </c>
    </row>
    <row r="28" spans="1:25" ht="20.25" customHeight="1">
      <c r="A28" s="422" t="s">
        <v>191</v>
      </c>
      <c r="B28" s="384">
        <v>6118</v>
      </c>
      <c r="C28" s="385">
        <v>5788</v>
      </c>
      <c r="D28" s="386">
        <v>0</v>
      </c>
      <c r="E28" s="385">
        <v>0</v>
      </c>
      <c r="F28" s="387">
        <f t="shared" si="16"/>
        <v>11906</v>
      </c>
      <c r="G28" s="388">
        <f>F28/$F$9</f>
        <v>0.013723024505730222</v>
      </c>
      <c r="H28" s="389">
        <v>6426</v>
      </c>
      <c r="I28" s="385">
        <v>5808</v>
      </c>
      <c r="J28" s="386"/>
      <c r="K28" s="385"/>
      <c r="L28" s="387">
        <f t="shared" si="17"/>
        <v>12234</v>
      </c>
      <c r="M28" s="390">
        <f t="shared" si="18"/>
        <v>-0.026810528036619208</v>
      </c>
      <c r="N28" s="384">
        <v>12817</v>
      </c>
      <c r="O28" s="385">
        <v>12698</v>
      </c>
      <c r="P28" s="386"/>
      <c r="Q28" s="385"/>
      <c r="R28" s="387">
        <f t="shared" si="19"/>
        <v>25515</v>
      </c>
      <c r="S28" s="388">
        <f>R28/$R$9</f>
        <v>0.012849774228736557</v>
      </c>
      <c r="T28" s="389">
        <v>13758</v>
      </c>
      <c r="U28" s="385">
        <v>13040</v>
      </c>
      <c r="V28" s="386"/>
      <c r="W28" s="385"/>
      <c r="X28" s="387">
        <f t="shared" si="20"/>
        <v>26798</v>
      </c>
      <c r="Y28" s="391">
        <f t="shared" si="21"/>
        <v>-0.04787670721695647</v>
      </c>
    </row>
    <row r="29" spans="1:25" ht="19.5" customHeight="1">
      <c r="A29" s="422" t="s">
        <v>192</v>
      </c>
      <c r="B29" s="384">
        <v>5995</v>
      </c>
      <c r="C29" s="385">
        <v>5587</v>
      </c>
      <c r="D29" s="386">
        <v>0</v>
      </c>
      <c r="E29" s="385">
        <v>0</v>
      </c>
      <c r="F29" s="387">
        <f t="shared" si="16"/>
        <v>11582</v>
      </c>
      <c r="G29" s="388">
        <f>F29/$F$9</f>
        <v>0.0133495775092699</v>
      </c>
      <c r="H29" s="389">
        <v>5601</v>
      </c>
      <c r="I29" s="385">
        <v>5476</v>
      </c>
      <c r="J29" s="386"/>
      <c r="K29" s="385"/>
      <c r="L29" s="387">
        <f t="shared" si="17"/>
        <v>11077</v>
      </c>
      <c r="M29" s="390">
        <f t="shared" si="18"/>
        <v>0.045589961180825034</v>
      </c>
      <c r="N29" s="384">
        <v>13733</v>
      </c>
      <c r="O29" s="385">
        <v>12185</v>
      </c>
      <c r="P29" s="386"/>
      <c r="Q29" s="385"/>
      <c r="R29" s="387">
        <f t="shared" si="19"/>
        <v>25918</v>
      </c>
      <c r="S29" s="388">
        <f>R29/$R$9</f>
        <v>0.013052731666094223</v>
      </c>
      <c r="T29" s="389">
        <v>12211</v>
      </c>
      <c r="U29" s="385">
        <v>10622</v>
      </c>
      <c r="V29" s="386">
        <v>97</v>
      </c>
      <c r="W29" s="385"/>
      <c r="X29" s="387">
        <f t="shared" si="20"/>
        <v>22930</v>
      </c>
      <c r="Y29" s="391">
        <f t="shared" si="21"/>
        <v>0.13030963802878315</v>
      </c>
    </row>
    <row r="30" spans="1:25" ht="19.5" customHeight="1">
      <c r="A30" s="422" t="s">
        <v>193</v>
      </c>
      <c r="B30" s="384">
        <v>5773</v>
      </c>
      <c r="C30" s="385">
        <v>5011</v>
      </c>
      <c r="D30" s="386">
        <v>0</v>
      </c>
      <c r="E30" s="385">
        <v>0</v>
      </c>
      <c r="F30" s="387">
        <f t="shared" si="16"/>
        <v>10784</v>
      </c>
      <c r="G30" s="388">
        <f>F30/$F$9</f>
        <v>0.012429791388358365</v>
      </c>
      <c r="H30" s="389">
        <v>10475</v>
      </c>
      <c r="I30" s="385">
        <v>9656</v>
      </c>
      <c r="J30" s="386"/>
      <c r="K30" s="385"/>
      <c r="L30" s="387">
        <f t="shared" si="17"/>
        <v>20131</v>
      </c>
      <c r="M30" s="390">
        <f t="shared" si="18"/>
        <v>-0.464308777507327</v>
      </c>
      <c r="N30" s="384">
        <v>12208</v>
      </c>
      <c r="O30" s="385">
        <v>11656</v>
      </c>
      <c r="P30" s="386"/>
      <c r="Q30" s="385"/>
      <c r="R30" s="387">
        <f t="shared" si="19"/>
        <v>23864</v>
      </c>
      <c r="S30" s="388">
        <f>R30/$R$9</f>
        <v>0.012018303436980961</v>
      </c>
      <c r="T30" s="389">
        <v>21438</v>
      </c>
      <c r="U30" s="385">
        <v>21056</v>
      </c>
      <c r="V30" s="386"/>
      <c r="W30" s="385"/>
      <c r="X30" s="387">
        <f t="shared" si="20"/>
        <v>42494</v>
      </c>
      <c r="Y30" s="391">
        <f t="shared" si="21"/>
        <v>-0.43841483503553447</v>
      </c>
    </row>
    <row r="31" spans="1:25" ht="19.5" customHeight="1">
      <c r="A31" s="422" t="s">
        <v>194</v>
      </c>
      <c r="B31" s="384">
        <v>4407</v>
      </c>
      <c r="C31" s="385">
        <v>5271</v>
      </c>
      <c r="D31" s="386">
        <v>0</v>
      </c>
      <c r="E31" s="385">
        <v>0</v>
      </c>
      <c r="F31" s="387">
        <f t="shared" si="16"/>
        <v>9678</v>
      </c>
      <c r="G31" s="388">
        <f>F31/$F$9</f>
        <v>0.011155000097972207</v>
      </c>
      <c r="H31" s="389">
        <v>6098</v>
      </c>
      <c r="I31" s="385">
        <v>5617</v>
      </c>
      <c r="J31" s="386"/>
      <c r="K31" s="385"/>
      <c r="L31" s="387">
        <f t="shared" si="17"/>
        <v>11715</v>
      </c>
      <c r="M31" s="390">
        <f t="shared" si="18"/>
        <v>-0.17387964148527524</v>
      </c>
      <c r="N31" s="384">
        <v>9058</v>
      </c>
      <c r="O31" s="385">
        <v>10706</v>
      </c>
      <c r="P31" s="386"/>
      <c r="Q31" s="385"/>
      <c r="R31" s="387">
        <f t="shared" si="19"/>
        <v>19764</v>
      </c>
      <c r="S31" s="388">
        <f>R31/$R$9</f>
        <v>0.009953475910513397</v>
      </c>
      <c r="T31" s="389">
        <v>12949</v>
      </c>
      <c r="U31" s="385">
        <v>11606</v>
      </c>
      <c r="V31" s="386"/>
      <c r="W31" s="385"/>
      <c r="X31" s="387">
        <f t="shared" si="20"/>
        <v>24555</v>
      </c>
      <c r="Y31" s="391">
        <f t="shared" si="21"/>
        <v>-0.19511301160659744</v>
      </c>
    </row>
    <row r="32" spans="1:25" ht="19.5" customHeight="1">
      <c r="A32" s="422" t="s">
        <v>195</v>
      </c>
      <c r="B32" s="384">
        <v>5007</v>
      </c>
      <c r="C32" s="385">
        <v>4620</v>
      </c>
      <c r="D32" s="386">
        <v>0</v>
      </c>
      <c r="E32" s="385">
        <v>0</v>
      </c>
      <c r="F32" s="387">
        <f t="shared" si="16"/>
        <v>9627</v>
      </c>
      <c r="G32" s="388">
        <f>F32/$F$9</f>
        <v>0.011096216774455303</v>
      </c>
      <c r="H32" s="389"/>
      <c r="I32" s="385"/>
      <c r="J32" s="386"/>
      <c r="K32" s="385"/>
      <c r="L32" s="387">
        <f t="shared" si="17"/>
        <v>0</v>
      </c>
      <c r="M32" s="390" t="str">
        <f t="shared" si="18"/>
        <v>         /0</v>
      </c>
      <c r="N32" s="384">
        <v>12714</v>
      </c>
      <c r="O32" s="385">
        <v>12174</v>
      </c>
      <c r="P32" s="386"/>
      <c r="Q32" s="385"/>
      <c r="R32" s="387">
        <f t="shared" si="19"/>
        <v>24888</v>
      </c>
      <c r="S32" s="388">
        <f>R32/$R$9</f>
        <v>0.012534006702127981</v>
      </c>
      <c r="T32" s="389"/>
      <c r="U32" s="385"/>
      <c r="V32" s="386"/>
      <c r="W32" s="385"/>
      <c r="X32" s="387">
        <f t="shared" si="20"/>
        <v>0</v>
      </c>
      <c r="Y32" s="391" t="str">
        <f t="shared" si="21"/>
        <v>         /0</v>
      </c>
    </row>
    <row r="33" spans="1:25" ht="19.5" customHeight="1">
      <c r="A33" s="422" t="s">
        <v>196</v>
      </c>
      <c r="B33" s="384">
        <v>4303</v>
      </c>
      <c r="C33" s="385">
        <v>3829</v>
      </c>
      <c r="D33" s="386">
        <v>0</v>
      </c>
      <c r="E33" s="385">
        <v>0</v>
      </c>
      <c r="F33" s="387">
        <f t="shared" si="16"/>
        <v>8132</v>
      </c>
      <c r="G33" s="388">
        <f>F33/$F$9</f>
        <v>0.009373058565479436</v>
      </c>
      <c r="H33" s="389">
        <v>4599</v>
      </c>
      <c r="I33" s="385">
        <v>3552</v>
      </c>
      <c r="J33" s="386"/>
      <c r="K33" s="385"/>
      <c r="L33" s="387">
        <f t="shared" si="17"/>
        <v>8151</v>
      </c>
      <c r="M33" s="390">
        <f t="shared" si="18"/>
        <v>-0.002331002331002363</v>
      </c>
      <c r="N33" s="384">
        <v>8379</v>
      </c>
      <c r="O33" s="385">
        <v>8532</v>
      </c>
      <c r="P33" s="386"/>
      <c r="Q33" s="385"/>
      <c r="R33" s="387">
        <f t="shared" si="19"/>
        <v>16911</v>
      </c>
      <c r="S33" s="388">
        <f>R33/$R$9</f>
        <v>0.008516658121973894</v>
      </c>
      <c r="T33" s="389">
        <v>8978</v>
      </c>
      <c r="U33" s="385">
        <v>8377</v>
      </c>
      <c r="V33" s="386"/>
      <c r="W33" s="385"/>
      <c r="X33" s="387">
        <f t="shared" si="20"/>
        <v>17355</v>
      </c>
      <c r="Y33" s="391">
        <f t="shared" si="21"/>
        <v>-0.025583405358686306</v>
      </c>
    </row>
    <row r="34" spans="1:25" ht="19.5" customHeight="1">
      <c r="A34" s="422" t="s">
        <v>197</v>
      </c>
      <c r="B34" s="384">
        <v>3624</v>
      </c>
      <c r="C34" s="385">
        <v>3377</v>
      </c>
      <c r="D34" s="386">
        <v>0</v>
      </c>
      <c r="E34" s="385">
        <v>0</v>
      </c>
      <c r="F34" s="387">
        <f t="shared" si="16"/>
        <v>7001</v>
      </c>
      <c r="G34" s="388">
        <f>F34/$F$9</f>
        <v>0.008069451920428128</v>
      </c>
      <c r="H34" s="389">
        <v>3266</v>
      </c>
      <c r="I34" s="385">
        <v>2766</v>
      </c>
      <c r="J34" s="386"/>
      <c r="K34" s="385"/>
      <c r="L34" s="387">
        <f t="shared" si="17"/>
        <v>6032</v>
      </c>
      <c r="M34" s="390">
        <f t="shared" si="18"/>
        <v>0.16064323607427067</v>
      </c>
      <c r="N34" s="384">
        <v>8093</v>
      </c>
      <c r="O34" s="385">
        <v>7861</v>
      </c>
      <c r="P34" s="386">
        <v>0</v>
      </c>
      <c r="Q34" s="385">
        <v>0</v>
      </c>
      <c r="R34" s="387">
        <f t="shared" si="19"/>
        <v>15954</v>
      </c>
      <c r="S34" s="388">
        <f>R34/$R$9</f>
        <v>0.008034697160308173</v>
      </c>
      <c r="T34" s="389">
        <v>6792</v>
      </c>
      <c r="U34" s="385">
        <v>6030</v>
      </c>
      <c r="V34" s="386"/>
      <c r="W34" s="385"/>
      <c r="X34" s="387">
        <f t="shared" si="20"/>
        <v>12822</v>
      </c>
      <c r="Y34" s="391">
        <f t="shared" si="21"/>
        <v>0.24426766495086571</v>
      </c>
    </row>
    <row r="35" spans="1:25" ht="19.5" customHeight="1">
      <c r="A35" s="422" t="s">
        <v>198</v>
      </c>
      <c r="B35" s="384">
        <v>3043</v>
      </c>
      <c r="C35" s="385">
        <v>3660</v>
      </c>
      <c r="D35" s="386">
        <v>0</v>
      </c>
      <c r="E35" s="385">
        <v>0</v>
      </c>
      <c r="F35" s="387">
        <f t="shared" si="16"/>
        <v>6703</v>
      </c>
      <c r="G35" s="388">
        <f>F35/$F$9</f>
        <v>0.00772597289281956</v>
      </c>
      <c r="H35" s="389">
        <v>2159</v>
      </c>
      <c r="I35" s="385">
        <v>2833</v>
      </c>
      <c r="J35" s="386"/>
      <c r="K35" s="385"/>
      <c r="L35" s="387">
        <f t="shared" si="17"/>
        <v>4992</v>
      </c>
      <c r="M35" s="390">
        <f t="shared" si="18"/>
        <v>0.34274839743589736</v>
      </c>
      <c r="N35" s="384">
        <v>8313</v>
      </c>
      <c r="O35" s="385">
        <v>7935</v>
      </c>
      <c r="P35" s="386">
        <v>1076</v>
      </c>
      <c r="Q35" s="385">
        <v>1287</v>
      </c>
      <c r="R35" s="387">
        <f t="shared" si="19"/>
        <v>18611</v>
      </c>
      <c r="S35" s="388">
        <f>R35/$R$9</f>
        <v>0.009372806120753129</v>
      </c>
      <c r="T35" s="389">
        <v>6409</v>
      </c>
      <c r="U35" s="385">
        <v>6291</v>
      </c>
      <c r="V35" s="386"/>
      <c r="W35" s="385"/>
      <c r="X35" s="387">
        <f t="shared" si="20"/>
        <v>12700</v>
      </c>
      <c r="Y35" s="391">
        <f t="shared" si="21"/>
        <v>0.46543307086614183</v>
      </c>
    </row>
    <row r="36" spans="1:25" ht="19.5" customHeight="1">
      <c r="A36" s="422" t="s">
        <v>199</v>
      </c>
      <c r="B36" s="384">
        <v>3193</v>
      </c>
      <c r="C36" s="385">
        <v>3285</v>
      </c>
      <c r="D36" s="386">
        <v>0</v>
      </c>
      <c r="E36" s="385">
        <v>0</v>
      </c>
      <c r="F36" s="387">
        <f t="shared" si="16"/>
        <v>6478</v>
      </c>
      <c r="G36" s="388">
        <f>F36/$F$9</f>
        <v>0.0074666347008332246</v>
      </c>
      <c r="H36" s="389">
        <v>3312</v>
      </c>
      <c r="I36" s="385">
        <v>3220</v>
      </c>
      <c r="J36" s="386"/>
      <c r="K36" s="385"/>
      <c r="L36" s="387">
        <f t="shared" si="17"/>
        <v>6532</v>
      </c>
      <c r="M36" s="390">
        <f t="shared" si="18"/>
        <v>-0.008266993263931433</v>
      </c>
      <c r="N36" s="384">
        <v>6966</v>
      </c>
      <c r="O36" s="385">
        <v>7192</v>
      </c>
      <c r="P36" s="386"/>
      <c r="Q36" s="385"/>
      <c r="R36" s="387">
        <f t="shared" si="19"/>
        <v>14158</v>
      </c>
      <c r="S36" s="388">
        <f>R36/$R$9</f>
        <v>0.0071302019804214065</v>
      </c>
      <c r="T36" s="389">
        <v>7195</v>
      </c>
      <c r="U36" s="385">
        <v>7137</v>
      </c>
      <c r="V36" s="386"/>
      <c r="W36" s="385"/>
      <c r="X36" s="387">
        <f t="shared" si="20"/>
        <v>14332</v>
      </c>
      <c r="Y36" s="391">
        <f t="shared" si="21"/>
        <v>-0.012140664247836996</v>
      </c>
    </row>
    <row r="37" spans="1:25" ht="19.5" customHeight="1">
      <c r="A37" s="422" t="s">
        <v>200</v>
      </c>
      <c r="B37" s="384">
        <v>2146</v>
      </c>
      <c r="C37" s="385">
        <v>2457</v>
      </c>
      <c r="D37" s="386">
        <v>0</v>
      </c>
      <c r="E37" s="385">
        <v>0</v>
      </c>
      <c r="F37" s="387">
        <f t="shared" si="16"/>
        <v>4603</v>
      </c>
      <c r="G37" s="388">
        <f>F37/$F$9</f>
        <v>0.005305483100947103</v>
      </c>
      <c r="H37" s="389">
        <v>1931</v>
      </c>
      <c r="I37" s="385">
        <v>1986</v>
      </c>
      <c r="J37" s="386"/>
      <c r="K37" s="385"/>
      <c r="L37" s="387">
        <f t="shared" si="17"/>
        <v>3917</v>
      </c>
      <c r="M37" s="390">
        <f t="shared" si="18"/>
        <v>0.17513403114628545</v>
      </c>
      <c r="N37" s="384">
        <v>5974</v>
      </c>
      <c r="O37" s="385">
        <v>6014</v>
      </c>
      <c r="P37" s="386"/>
      <c r="Q37" s="385"/>
      <c r="R37" s="387">
        <f t="shared" si="19"/>
        <v>11988</v>
      </c>
      <c r="S37" s="388">
        <f>R37/$R$9</f>
        <v>0.006037354240803208</v>
      </c>
      <c r="T37" s="389">
        <v>4648</v>
      </c>
      <c r="U37" s="385">
        <v>4415</v>
      </c>
      <c r="V37" s="386"/>
      <c r="W37" s="385"/>
      <c r="X37" s="387">
        <f t="shared" si="20"/>
        <v>9063</v>
      </c>
      <c r="Y37" s="391">
        <f t="shared" si="21"/>
        <v>0.32274081429990065</v>
      </c>
    </row>
    <row r="38" spans="1:25" ht="19.5" customHeight="1">
      <c r="A38" s="422" t="s">
        <v>201</v>
      </c>
      <c r="B38" s="384">
        <v>1222</v>
      </c>
      <c r="C38" s="385">
        <v>2138</v>
      </c>
      <c r="D38" s="386">
        <v>0</v>
      </c>
      <c r="E38" s="385">
        <v>0</v>
      </c>
      <c r="F38" s="387">
        <f t="shared" si="16"/>
        <v>3360</v>
      </c>
      <c r="G38" s="388">
        <f>F38/$F$9</f>
        <v>0.00387278366699593</v>
      </c>
      <c r="H38" s="389">
        <v>1455</v>
      </c>
      <c r="I38" s="385">
        <v>2247</v>
      </c>
      <c r="J38" s="386"/>
      <c r="K38" s="385"/>
      <c r="L38" s="387">
        <f t="shared" si="17"/>
        <v>3702</v>
      </c>
      <c r="M38" s="390">
        <f aca="true" t="shared" si="22" ref="M38:M44">IF(ISERROR(F38/L38-1),"         /0",(F38/L38-1))</f>
        <v>-0.09238249594813619</v>
      </c>
      <c r="N38" s="384">
        <v>2913</v>
      </c>
      <c r="O38" s="385">
        <v>4367</v>
      </c>
      <c r="P38" s="386"/>
      <c r="Q38" s="385"/>
      <c r="R38" s="387">
        <f t="shared" si="19"/>
        <v>7280</v>
      </c>
      <c r="S38" s="388">
        <f>R38/$R$9</f>
        <v>0.003666327900654601</v>
      </c>
      <c r="T38" s="389">
        <v>2776</v>
      </c>
      <c r="U38" s="385">
        <v>3917</v>
      </c>
      <c r="V38" s="386"/>
      <c r="W38" s="385"/>
      <c r="X38" s="387">
        <f t="shared" si="20"/>
        <v>6693</v>
      </c>
      <c r="Y38" s="391">
        <f t="shared" si="21"/>
        <v>0.08770357089496494</v>
      </c>
    </row>
    <row r="39" spans="1:25" ht="19.5" customHeight="1">
      <c r="A39" s="422" t="s">
        <v>202</v>
      </c>
      <c r="B39" s="384">
        <v>1421</v>
      </c>
      <c r="C39" s="385">
        <v>1712</v>
      </c>
      <c r="D39" s="386">
        <v>0</v>
      </c>
      <c r="E39" s="385">
        <v>0</v>
      </c>
      <c r="F39" s="387">
        <f t="shared" si="16"/>
        <v>3133</v>
      </c>
      <c r="G39" s="388">
        <f>F39/$F$9</f>
        <v>0.0036111402466363837</v>
      </c>
      <c r="H39" s="389">
        <v>2218</v>
      </c>
      <c r="I39" s="385">
        <v>2282</v>
      </c>
      <c r="J39" s="386"/>
      <c r="K39" s="385"/>
      <c r="L39" s="387">
        <f t="shared" si="17"/>
        <v>4500</v>
      </c>
      <c r="M39" s="390">
        <f t="shared" si="22"/>
        <v>-0.3037777777777778</v>
      </c>
      <c r="N39" s="384">
        <v>4191</v>
      </c>
      <c r="O39" s="385">
        <v>4396</v>
      </c>
      <c r="P39" s="386"/>
      <c r="Q39" s="385"/>
      <c r="R39" s="387">
        <f t="shared" si="19"/>
        <v>8587</v>
      </c>
      <c r="S39" s="388">
        <f>R39/$R$9</f>
        <v>0.00432455462677487</v>
      </c>
      <c r="T39" s="389">
        <v>5079</v>
      </c>
      <c r="U39" s="385">
        <v>4965</v>
      </c>
      <c r="V39" s="386"/>
      <c r="W39" s="385"/>
      <c r="X39" s="387">
        <f t="shared" si="20"/>
        <v>10044</v>
      </c>
      <c r="Y39" s="391">
        <f t="shared" si="21"/>
        <v>-0.1450617283950617</v>
      </c>
    </row>
    <row r="40" spans="1:25" ht="19.5" customHeight="1">
      <c r="A40" s="422" t="s">
        <v>203</v>
      </c>
      <c r="B40" s="384">
        <v>1115</v>
      </c>
      <c r="C40" s="385">
        <v>1140</v>
      </c>
      <c r="D40" s="386">
        <v>0</v>
      </c>
      <c r="E40" s="385">
        <v>0</v>
      </c>
      <c r="F40" s="387">
        <f t="shared" si="16"/>
        <v>2255</v>
      </c>
      <c r="G40" s="388">
        <f>F40/$F$9</f>
        <v>0.0025991449907963758</v>
      </c>
      <c r="H40" s="389"/>
      <c r="I40" s="385"/>
      <c r="J40" s="386"/>
      <c r="K40" s="385"/>
      <c r="L40" s="387">
        <f t="shared" si="17"/>
        <v>0</v>
      </c>
      <c r="M40" s="390" t="str">
        <f t="shared" si="22"/>
        <v>         /0</v>
      </c>
      <c r="N40" s="384">
        <v>2564</v>
      </c>
      <c r="O40" s="385">
        <v>2587</v>
      </c>
      <c r="P40" s="386"/>
      <c r="Q40" s="385"/>
      <c r="R40" s="387">
        <f t="shared" si="19"/>
        <v>5151</v>
      </c>
      <c r="S40" s="388">
        <f>R40/$R$9</f>
        <v>0.002594128436301078</v>
      </c>
      <c r="T40" s="389"/>
      <c r="U40" s="385"/>
      <c r="V40" s="386"/>
      <c r="W40" s="385"/>
      <c r="X40" s="387">
        <f t="shared" si="20"/>
        <v>0</v>
      </c>
      <c r="Y40" s="391" t="str">
        <f t="shared" si="21"/>
        <v>         /0</v>
      </c>
    </row>
    <row r="41" spans="1:25" ht="19.5" customHeight="1">
      <c r="A41" s="422" t="s">
        <v>204</v>
      </c>
      <c r="B41" s="384">
        <v>632</v>
      </c>
      <c r="C41" s="385">
        <v>573</v>
      </c>
      <c r="D41" s="386">
        <v>0</v>
      </c>
      <c r="E41" s="385">
        <v>0</v>
      </c>
      <c r="F41" s="387">
        <f t="shared" si="16"/>
        <v>1205</v>
      </c>
      <c r="G41" s="388">
        <f>F41/$F$9</f>
        <v>0.0013889000948601475</v>
      </c>
      <c r="H41" s="389">
        <v>344</v>
      </c>
      <c r="I41" s="385">
        <v>256</v>
      </c>
      <c r="J41" s="386"/>
      <c r="K41" s="385"/>
      <c r="L41" s="387">
        <f t="shared" si="17"/>
        <v>600</v>
      </c>
      <c r="M41" s="390">
        <f t="shared" si="22"/>
        <v>1.0083333333333333</v>
      </c>
      <c r="N41" s="384">
        <v>1306</v>
      </c>
      <c r="O41" s="385">
        <v>1021</v>
      </c>
      <c r="P41" s="386"/>
      <c r="Q41" s="385"/>
      <c r="R41" s="387">
        <f t="shared" si="19"/>
        <v>2327</v>
      </c>
      <c r="S41" s="388">
        <f>R41/$R$9</f>
        <v>0.0011719155253878098</v>
      </c>
      <c r="T41" s="389">
        <v>908</v>
      </c>
      <c r="U41" s="385">
        <v>626</v>
      </c>
      <c r="V41" s="386"/>
      <c r="W41" s="385"/>
      <c r="X41" s="387">
        <f t="shared" si="20"/>
        <v>1534</v>
      </c>
      <c r="Y41" s="391">
        <f t="shared" si="21"/>
        <v>0.5169491525423728</v>
      </c>
    </row>
    <row r="42" spans="1:25" ht="19.5" customHeight="1">
      <c r="A42" s="422" t="s">
        <v>205</v>
      </c>
      <c r="B42" s="384">
        <v>393</v>
      </c>
      <c r="C42" s="385">
        <v>403</v>
      </c>
      <c r="D42" s="386">
        <v>0</v>
      </c>
      <c r="E42" s="385">
        <v>0</v>
      </c>
      <c r="F42" s="387">
        <f t="shared" si="16"/>
        <v>796</v>
      </c>
      <c r="G42" s="388">
        <f>F42/$F$9</f>
        <v>0.0009174808925383215</v>
      </c>
      <c r="H42" s="389">
        <v>315</v>
      </c>
      <c r="I42" s="385">
        <v>296</v>
      </c>
      <c r="J42" s="386">
        <v>0</v>
      </c>
      <c r="K42" s="385">
        <v>0</v>
      </c>
      <c r="L42" s="387">
        <f t="shared" si="17"/>
        <v>611</v>
      </c>
      <c r="M42" s="390">
        <f t="shared" si="22"/>
        <v>0.3027823240589198</v>
      </c>
      <c r="N42" s="384">
        <v>912</v>
      </c>
      <c r="O42" s="385">
        <v>842</v>
      </c>
      <c r="P42" s="386">
        <v>0</v>
      </c>
      <c r="Q42" s="385">
        <v>0</v>
      </c>
      <c r="R42" s="387">
        <f t="shared" si="19"/>
        <v>1754</v>
      </c>
      <c r="S42" s="388">
        <f>R42/$R$9</f>
        <v>0.0008833432881522211</v>
      </c>
      <c r="T42" s="389">
        <v>641</v>
      </c>
      <c r="U42" s="385">
        <v>598</v>
      </c>
      <c r="V42" s="386">
        <v>0</v>
      </c>
      <c r="W42" s="385">
        <v>0</v>
      </c>
      <c r="X42" s="387">
        <f t="shared" si="20"/>
        <v>1239</v>
      </c>
      <c r="Y42" s="391">
        <f t="shared" si="21"/>
        <v>0.41565778853914437</v>
      </c>
    </row>
    <row r="43" spans="1:25" ht="19.5" customHeight="1">
      <c r="A43" s="422" t="s">
        <v>206</v>
      </c>
      <c r="B43" s="384">
        <v>288</v>
      </c>
      <c r="C43" s="385">
        <v>256</v>
      </c>
      <c r="D43" s="386">
        <v>0</v>
      </c>
      <c r="E43" s="385">
        <v>0</v>
      </c>
      <c r="F43" s="387">
        <f t="shared" si="16"/>
        <v>544</v>
      </c>
      <c r="G43" s="388">
        <f>F43/$F$9</f>
        <v>0.0006270221175136267</v>
      </c>
      <c r="H43" s="389">
        <v>144</v>
      </c>
      <c r="I43" s="385">
        <v>162</v>
      </c>
      <c r="J43" s="386"/>
      <c r="K43" s="385"/>
      <c r="L43" s="387">
        <f t="shared" si="17"/>
        <v>306</v>
      </c>
      <c r="M43" s="390">
        <f t="shared" si="22"/>
        <v>0.7777777777777777</v>
      </c>
      <c r="N43" s="384">
        <v>585</v>
      </c>
      <c r="O43" s="385">
        <v>734</v>
      </c>
      <c r="P43" s="386">
        <v>0</v>
      </c>
      <c r="Q43" s="385">
        <v>0</v>
      </c>
      <c r="R43" s="387">
        <f t="shared" si="19"/>
        <v>1319</v>
      </c>
      <c r="S43" s="388">
        <f>R43/$R$9</f>
        <v>0.0006642701237587113</v>
      </c>
      <c r="T43" s="389">
        <v>384</v>
      </c>
      <c r="U43" s="385">
        <v>497</v>
      </c>
      <c r="V43" s="386"/>
      <c r="W43" s="385"/>
      <c r="X43" s="387">
        <f t="shared" si="20"/>
        <v>881</v>
      </c>
      <c r="Y43" s="391">
        <f t="shared" si="21"/>
        <v>0.4971623155505107</v>
      </c>
    </row>
    <row r="44" spans="1:25" ht="19.5" customHeight="1" thickBot="1">
      <c r="A44" s="424" t="s">
        <v>171</v>
      </c>
      <c r="B44" s="426">
        <v>17</v>
      </c>
      <c r="C44" s="427">
        <v>47</v>
      </c>
      <c r="D44" s="428">
        <v>97</v>
      </c>
      <c r="E44" s="427">
        <v>92</v>
      </c>
      <c r="F44" s="429">
        <f t="shared" si="16"/>
        <v>253</v>
      </c>
      <c r="G44" s="430">
        <f>F44/$F$9</f>
        <v>0.00029161138921130066</v>
      </c>
      <c r="H44" s="431">
        <v>2472</v>
      </c>
      <c r="I44" s="427">
        <v>1030</v>
      </c>
      <c r="J44" s="428">
        <v>1635</v>
      </c>
      <c r="K44" s="427">
        <v>478</v>
      </c>
      <c r="L44" s="429">
        <f t="shared" si="17"/>
        <v>5615</v>
      </c>
      <c r="M44" s="432">
        <f t="shared" si="22"/>
        <v>-0.9549421193232414</v>
      </c>
      <c r="N44" s="426">
        <v>1527</v>
      </c>
      <c r="O44" s="427">
        <v>1423</v>
      </c>
      <c r="P44" s="428">
        <v>193</v>
      </c>
      <c r="Q44" s="427">
        <v>248</v>
      </c>
      <c r="R44" s="429">
        <f t="shared" si="19"/>
        <v>3391</v>
      </c>
      <c r="S44" s="430">
        <f>R44/$R$9</f>
        <v>0.0017077634493296362</v>
      </c>
      <c r="T44" s="431">
        <v>6177</v>
      </c>
      <c r="U44" s="427">
        <v>4350</v>
      </c>
      <c r="V44" s="428">
        <v>5888</v>
      </c>
      <c r="W44" s="427">
        <v>2363</v>
      </c>
      <c r="X44" s="429">
        <f t="shared" si="20"/>
        <v>18778</v>
      </c>
      <c r="Y44" s="433">
        <f t="shared" si="21"/>
        <v>-0.8194163382681862</v>
      </c>
    </row>
    <row r="45" ht="6.75" customHeight="1" thickTop="1">
      <c r="A45" s="113"/>
    </row>
    <row r="46" ht="15">
      <c r="A46" s="113"/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5:Y65536 M45:M65536 Y3 M3 M5:M8 Y5:Y8">
    <cfRule type="cellIs" priority="3" dxfId="93" operator="lessThan" stopIfTrue="1">
      <formula>0</formula>
    </cfRule>
  </conditionalFormatting>
  <conditionalFormatting sqref="Y9:Y44 M9:M44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G6:G8">
    <cfRule type="cellIs" priority="2" dxfId="93" operator="lessThan" stopIfTrue="1">
      <formula>0</formula>
    </cfRule>
  </conditionalFormatting>
  <conditionalFormatting sqref="S6:S8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56"/>
  <sheetViews>
    <sheetView showGridLines="0" zoomScale="80" zoomScaleNormal="80" zoomScalePageLayoutView="0" workbookViewId="0" topLeftCell="A1">
      <selection activeCell="A49" sqref="A49:Y53"/>
    </sheetView>
  </sheetViews>
  <sheetFormatPr defaultColWidth="8.00390625" defaultRowHeight="15"/>
  <cols>
    <col min="1" max="1" width="29.8515625" style="112" customWidth="1"/>
    <col min="2" max="2" width="9.140625" style="112" customWidth="1"/>
    <col min="3" max="3" width="10.7109375" style="112" customWidth="1"/>
    <col min="4" max="4" width="8.57421875" style="112" bestFit="1" customWidth="1"/>
    <col min="5" max="5" width="10.57421875" style="112" bestFit="1" customWidth="1"/>
    <col min="6" max="6" width="10.140625" style="112" customWidth="1"/>
    <col min="7" max="7" width="11.28125" style="112" bestFit="1" customWidth="1"/>
    <col min="8" max="8" width="10.00390625" style="112" customWidth="1"/>
    <col min="9" max="9" width="10.8515625" style="112" bestFit="1" customWidth="1"/>
    <col min="10" max="10" width="9.00390625" style="112" bestFit="1" customWidth="1"/>
    <col min="11" max="11" width="10.57421875" style="112" bestFit="1" customWidth="1"/>
    <col min="12" max="12" width="9.421875" style="112" customWidth="1"/>
    <col min="13" max="13" width="9.57421875" style="112" customWidth="1"/>
    <col min="14" max="14" width="10.7109375" style="112" customWidth="1"/>
    <col min="15" max="15" width="12.421875" style="112" bestFit="1" customWidth="1"/>
    <col min="16" max="16" width="9.421875" style="112" customWidth="1"/>
    <col min="17" max="17" width="10.57421875" style="112" bestFit="1" customWidth="1"/>
    <col min="18" max="18" width="10.421875" style="112" bestFit="1" customWidth="1"/>
    <col min="19" max="19" width="11.28125" style="112" bestFit="1" customWidth="1"/>
    <col min="20" max="20" width="10.421875" style="112" bestFit="1" customWidth="1"/>
    <col min="21" max="21" width="10.28125" style="112" customWidth="1"/>
    <col min="22" max="22" width="9.421875" style="112" customWidth="1"/>
    <col min="23" max="23" width="10.28125" style="112" customWidth="1"/>
    <col min="24" max="24" width="10.57421875" style="112" customWidth="1"/>
    <col min="25" max="25" width="9.8515625" style="112" bestFit="1" customWidth="1"/>
    <col min="26" max="16384" width="8.00390625" style="112" customWidth="1"/>
  </cols>
  <sheetData>
    <row r="1" spans="24:25" ht="18.75" thickBot="1">
      <c r="X1" s="617" t="s">
        <v>26</v>
      </c>
      <c r="Y1" s="618"/>
    </row>
    <row r="2" ht="5.25" customHeight="1" thickBot="1"/>
    <row r="3" spans="1:25" ht="24.75" customHeight="1" thickTop="1">
      <c r="A3" s="619" t="s">
        <v>44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1"/>
    </row>
    <row r="4" spans="1:25" ht="21" customHeight="1" thickBot="1">
      <c r="A4" s="642" t="s">
        <v>42</v>
      </c>
      <c r="B4" s="643"/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4"/>
    </row>
    <row r="5" spans="1:25" s="131" customFormat="1" ht="19.5" customHeight="1" thickBot="1" thickTop="1">
      <c r="A5" s="622" t="s">
        <v>41</v>
      </c>
      <c r="B5" s="637" t="s">
        <v>34</v>
      </c>
      <c r="C5" s="638"/>
      <c r="D5" s="638"/>
      <c r="E5" s="638"/>
      <c r="F5" s="638"/>
      <c r="G5" s="638"/>
      <c r="H5" s="638"/>
      <c r="I5" s="638"/>
      <c r="J5" s="639"/>
      <c r="K5" s="639"/>
      <c r="L5" s="639"/>
      <c r="M5" s="640"/>
      <c r="N5" s="641" t="s">
        <v>33</v>
      </c>
      <c r="O5" s="638"/>
      <c r="P5" s="638"/>
      <c r="Q5" s="638"/>
      <c r="R5" s="638"/>
      <c r="S5" s="638"/>
      <c r="T5" s="638"/>
      <c r="U5" s="638"/>
      <c r="V5" s="638"/>
      <c r="W5" s="638"/>
      <c r="X5" s="638"/>
      <c r="Y5" s="640"/>
    </row>
    <row r="6" spans="1:25" s="130" customFormat="1" ht="26.25" customHeight="1" thickBot="1">
      <c r="A6" s="623"/>
      <c r="B6" s="629" t="s">
        <v>155</v>
      </c>
      <c r="C6" s="630"/>
      <c r="D6" s="630"/>
      <c r="E6" s="630"/>
      <c r="F6" s="631"/>
      <c r="G6" s="626" t="s">
        <v>32</v>
      </c>
      <c r="H6" s="629" t="s">
        <v>156</v>
      </c>
      <c r="I6" s="630"/>
      <c r="J6" s="630"/>
      <c r="K6" s="630"/>
      <c r="L6" s="631"/>
      <c r="M6" s="626" t="s">
        <v>31</v>
      </c>
      <c r="N6" s="636" t="s">
        <v>157</v>
      </c>
      <c r="O6" s="630"/>
      <c r="P6" s="630"/>
      <c r="Q6" s="630"/>
      <c r="R6" s="630"/>
      <c r="S6" s="626" t="s">
        <v>32</v>
      </c>
      <c r="T6" s="636" t="s">
        <v>158</v>
      </c>
      <c r="U6" s="630"/>
      <c r="V6" s="630"/>
      <c r="W6" s="630"/>
      <c r="X6" s="630"/>
      <c r="Y6" s="626" t="s">
        <v>31</v>
      </c>
    </row>
    <row r="7" spans="1:25" s="125" customFormat="1" ht="26.25" customHeight="1">
      <c r="A7" s="624"/>
      <c r="B7" s="609" t="s">
        <v>20</v>
      </c>
      <c r="C7" s="610"/>
      <c r="D7" s="611" t="s">
        <v>19</v>
      </c>
      <c r="E7" s="612"/>
      <c r="F7" s="613" t="s">
        <v>15</v>
      </c>
      <c r="G7" s="627"/>
      <c r="H7" s="609" t="s">
        <v>20</v>
      </c>
      <c r="I7" s="610"/>
      <c r="J7" s="611" t="s">
        <v>19</v>
      </c>
      <c r="K7" s="612"/>
      <c r="L7" s="613" t="s">
        <v>15</v>
      </c>
      <c r="M7" s="627"/>
      <c r="N7" s="610" t="s">
        <v>20</v>
      </c>
      <c r="O7" s="610"/>
      <c r="P7" s="615" t="s">
        <v>19</v>
      </c>
      <c r="Q7" s="610"/>
      <c r="R7" s="613" t="s">
        <v>15</v>
      </c>
      <c r="S7" s="627"/>
      <c r="T7" s="616" t="s">
        <v>20</v>
      </c>
      <c r="U7" s="612"/>
      <c r="V7" s="611" t="s">
        <v>19</v>
      </c>
      <c r="W7" s="632"/>
      <c r="X7" s="613" t="s">
        <v>15</v>
      </c>
      <c r="Y7" s="627"/>
    </row>
    <row r="8" spans="1:25" s="125" customFormat="1" ht="16.5" customHeight="1" thickBot="1">
      <c r="A8" s="625"/>
      <c r="B8" s="128" t="s">
        <v>29</v>
      </c>
      <c r="C8" s="126" t="s">
        <v>28</v>
      </c>
      <c r="D8" s="127" t="s">
        <v>29</v>
      </c>
      <c r="E8" s="126" t="s">
        <v>28</v>
      </c>
      <c r="F8" s="614"/>
      <c r="G8" s="628"/>
      <c r="H8" s="128" t="s">
        <v>29</v>
      </c>
      <c r="I8" s="126" t="s">
        <v>28</v>
      </c>
      <c r="J8" s="127" t="s">
        <v>29</v>
      </c>
      <c r="K8" s="126" t="s">
        <v>28</v>
      </c>
      <c r="L8" s="614"/>
      <c r="M8" s="628"/>
      <c r="N8" s="128" t="s">
        <v>29</v>
      </c>
      <c r="O8" s="126" t="s">
        <v>28</v>
      </c>
      <c r="P8" s="127" t="s">
        <v>29</v>
      </c>
      <c r="Q8" s="126" t="s">
        <v>28</v>
      </c>
      <c r="R8" s="614"/>
      <c r="S8" s="628"/>
      <c r="T8" s="128" t="s">
        <v>29</v>
      </c>
      <c r="U8" s="126" t="s">
        <v>28</v>
      </c>
      <c r="V8" s="127" t="s">
        <v>29</v>
      </c>
      <c r="W8" s="126" t="s">
        <v>28</v>
      </c>
      <c r="X8" s="614"/>
      <c r="Y8" s="628"/>
    </row>
    <row r="9" spans="1:25" s="114" customFormat="1" ht="18" customHeight="1" thickBot="1" thickTop="1">
      <c r="A9" s="124" t="s">
        <v>22</v>
      </c>
      <c r="B9" s="123">
        <f>SUM(B10:B53)</f>
        <v>21477.371999999996</v>
      </c>
      <c r="C9" s="117">
        <f>SUM(C10:C53)</f>
        <v>10834.469000000003</v>
      </c>
      <c r="D9" s="118">
        <f>SUM(D10:D53)</f>
        <v>13366.740999999998</v>
      </c>
      <c r="E9" s="117">
        <f>SUM(E10:E53)</f>
        <v>5140.989</v>
      </c>
      <c r="F9" s="116">
        <f>SUM(B9:E9)</f>
        <v>50819.570999999996</v>
      </c>
      <c r="G9" s="477">
        <f>F9/$F$9</f>
        <v>1</v>
      </c>
      <c r="H9" s="119">
        <f>SUM(H10:H53)</f>
        <v>25078.523999999998</v>
      </c>
      <c r="I9" s="117">
        <f>SUM(I10:I53)</f>
        <v>12695.669999999998</v>
      </c>
      <c r="J9" s="118">
        <f>SUM(J10:J53)</f>
        <v>5917.0419999999995</v>
      </c>
      <c r="K9" s="117">
        <f>SUM(K10:K53)</f>
        <v>1500.312</v>
      </c>
      <c r="L9" s="116">
        <f>SUM(H9:K9)</f>
        <v>45191.547999999995</v>
      </c>
      <c r="M9" s="122">
        <f>IF(ISERROR(F9/L9-1),"         /0",(F9/L9-1))</f>
        <v>0.12453707051592922</v>
      </c>
      <c r="N9" s="121">
        <f>SUM(N10:N53)</f>
        <v>45434.638999999996</v>
      </c>
      <c r="O9" s="117">
        <f>SUM(O10:O53)</f>
        <v>24029.468000000004</v>
      </c>
      <c r="P9" s="118">
        <f>SUM(P10:P53)</f>
        <v>23683.194</v>
      </c>
      <c r="Q9" s="117">
        <f>SUM(Q10:Q53)</f>
        <v>8791.605000000001</v>
      </c>
      <c r="R9" s="116">
        <f>SUM(N9:Q9)</f>
        <v>101938.906</v>
      </c>
      <c r="S9" s="477">
        <f>R9/$R$9</f>
        <v>1</v>
      </c>
      <c r="T9" s="119">
        <f>SUM(T10:T53)</f>
        <v>52001.501</v>
      </c>
      <c r="U9" s="117">
        <f>SUM(U10:U53)</f>
        <v>26263.798000000003</v>
      </c>
      <c r="V9" s="118">
        <f>SUM(V10:V53)</f>
        <v>12940.43497</v>
      </c>
      <c r="W9" s="117">
        <f>SUM(W10:W53)</f>
        <v>2904.5259999999994</v>
      </c>
      <c r="X9" s="116">
        <f>SUM(T9:W9)</f>
        <v>94110.25997</v>
      </c>
      <c r="Y9" s="115">
        <f>IF(ISERROR(R9/X9-1),"         /0",(R9/X9-1))</f>
        <v>0.08318589314805402</v>
      </c>
    </row>
    <row r="10" spans="1:25" ht="19.5" customHeight="1" thickTop="1">
      <c r="A10" s="412" t="s">
        <v>175</v>
      </c>
      <c r="B10" s="414">
        <v>8383.014</v>
      </c>
      <c r="C10" s="415">
        <v>3684.7390000000005</v>
      </c>
      <c r="D10" s="416">
        <v>63.302</v>
      </c>
      <c r="E10" s="415">
        <v>7.161</v>
      </c>
      <c r="F10" s="417">
        <f>SUM(B10:E10)</f>
        <v>12138.216</v>
      </c>
      <c r="G10" s="418">
        <f>F10/$F$9</f>
        <v>0.23884924176160402</v>
      </c>
      <c r="H10" s="419">
        <v>7915.195999999999</v>
      </c>
      <c r="I10" s="415">
        <v>3965.1</v>
      </c>
      <c r="J10" s="416"/>
      <c r="K10" s="415"/>
      <c r="L10" s="417">
        <f>SUM(H10:K10)</f>
        <v>11880.295999999998</v>
      </c>
      <c r="M10" s="420">
        <f>IF(ISERROR(F10/L10-1),"         /0",(F10/L10-1))</f>
        <v>0.021709896790450545</v>
      </c>
      <c r="N10" s="414">
        <v>16766.028</v>
      </c>
      <c r="O10" s="415">
        <v>7369.478</v>
      </c>
      <c r="P10" s="416">
        <v>63.302</v>
      </c>
      <c r="Q10" s="415">
        <v>7.161</v>
      </c>
      <c r="R10" s="417">
        <f>SUM(N10:Q10)</f>
        <v>24205.968999999997</v>
      </c>
      <c r="S10" s="418">
        <f>R10/$R$9</f>
        <v>0.23745564818990697</v>
      </c>
      <c r="T10" s="419">
        <v>16607.124</v>
      </c>
      <c r="U10" s="415">
        <v>7851.360999999999</v>
      </c>
      <c r="V10" s="416"/>
      <c r="W10" s="415"/>
      <c r="X10" s="417">
        <f>SUM(T10:W10)</f>
        <v>24458.485</v>
      </c>
      <c r="Y10" s="421">
        <f>IF(ISERROR(R10/X10-1),"         /0",IF(R10/X10&gt;5,"  *  ",(R10/X10-1)))</f>
        <v>-0.010324269880166437</v>
      </c>
    </row>
    <row r="11" spans="1:25" ht="19.5" customHeight="1">
      <c r="A11" s="422" t="s">
        <v>159</v>
      </c>
      <c r="B11" s="384">
        <v>2880.7290000000003</v>
      </c>
      <c r="C11" s="385">
        <v>2560.084</v>
      </c>
      <c r="D11" s="386">
        <v>0</v>
      </c>
      <c r="E11" s="385">
        <v>0</v>
      </c>
      <c r="F11" s="387">
        <f>SUM(B11:E11)</f>
        <v>5440.813</v>
      </c>
      <c r="G11" s="388">
        <f>F11/$F$9</f>
        <v>0.10706137208438853</v>
      </c>
      <c r="H11" s="389">
        <v>2444.4440000000004</v>
      </c>
      <c r="I11" s="385">
        <v>1712.5269999999998</v>
      </c>
      <c r="J11" s="386">
        <v>0</v>
      </c>
      <c r="K11" s="385">
        <v>0</v>
      </c>
      <c r="L11" s="387">
        <f>SUM(H11:K11)</f>
        <v>4156.9710000000005</v>
      </c>
      <c r="M11" s="390">
        <f>IF(ISERROR(F11/L11-1),"         /0",(F11/L11-1))</f>
        <v>0.30884074004846296</v>
      </c>
      <c r="N11" s="384">
        <v>5522.797000000001</v>
      </c>
      <c r="O11" s="385">
        <v>5093.527000000002</v>
      </c>
      <c r="P11" s="386">
        <v>0</v>
      </c>
      <c r="Q11" s="385">
        <v>0</v>
      </c>
      <c r="R11" s="387">
        <f>SUM(N11:Q11)</f>
        <v>10616.324000000004</v>
      </c>
      <c r="S11" s="388">
        <f>R11/$R$9</f>
        <v>0.10414398600667742</v>
      </c>
      <c r="T11" s="389">
        <v>4956.700000000001</v>
      </c>
      <c r="U11" s="385">
        <v>3977.3729999999996</v>
      </c>
      <c r="V11" s="386">
        <v>3.316</v>
      </c>
      <c r="W11" s="385">
        <v>0</v>
      </c>
      <c r="X11" s="387">
        <f>SUM(T11:W11)</f>
        <v>8937.389000000001</v>
      </c>
      <c r="Y11" s="391">
        <f>IF(ISERROR(R11/X11-1),"         /0",IF(R11/X11&gt;5,"  *  ",(R11/X11-1)))</f>
        <v>0.18785520021563373</v>
      </c>
    </row>
    <row r="12" spans="1:25" ht="19.5" customHeight="1">
      <c r="A12" s="422" t="s">
        <v>258</v>
      </c>
      <c r="B12" s="384">
        <v>0</v>
      </c>
      <c r="C12" s="385">
        <v>0</v>
      </c>
      <c r="D12" s="386">
        <v>3378.0020000000004</v>
      </c>
      <c r="E12" s="385">
        <v>1321.8680000000002</v>
      </c>
      <c r="F12" s="387">
        <f>SUM(B12:E12)</f>
        <v>4699.870000000001</v>
      </c>
      <c r="G12" s="388">
        <f>F12/$F$9</f>
        <v>0.09248149694140474</v>
      </c>
      <c r="H12" s="389"/>
      <c r="I12" s="385"/>
      <c r="J12" s="386">
        <v>2459.087</v>
      </c>
      <c r="K12" s="385">
        <v>682.0859999999999</v>
      </c>
      <c r="L12" s="387">
        <f>SUM(H12:K12)</f>
        <v>3141.173</v>
      </c>
      <c r="M12" s="390">
        <f>IF(ISERROR(F12/L12-1),"         /0",(F12/L12-1))</f>
        <v>0.49621494900153573</v>
      </c>
      <c r="N12" s="384"/>
      <c r="O12" s="385"/>
      <c r="P12" s="386">
        <v>4715.624</v>
      </c>
      <c r="Q12" s="385">
        <v>2149.777</v>
      </c>
      <c r="R12" s="387">
        <f>SUM(N12:Q12)</f>
        <v>6865.401</v>
      </c>
      <c r="S12" s="388">
        <f>R12/$R$9</f>
        <v>0.06734819186699924</v>
      </c>
      <c r="T12" s="389"/>
      <c r="U12" s="385"/>
      <c r="V12" s="386">
        <v>5798.301</v>
      </c>
      <c r="W12" s="385">
        <v>1278.2859999999998</v>
      </c>
      <c r="X12" s="387">
        <f>SUM(T12:W12)</f>
        <v>7076.587</v>
      </c>
      <c r="Y12" s="391">
        <f>IF(ISERROR(R12/X12-1),"         /0",IF(R12/X12&gt;5,"  *  ",(R12/X12-1)))</f>
        <v>-0.02984291721418819</v>
      </c>
    </row>
    <row r="13" spans="1:25" ht="19.5" customHeight="1">
      <c r="A13" s="422" t="s">
        <v>259</v>
      </c>
      <c r="B13" s="384">
        <v>0</v>
      </c>
      <c r="C13" s="385">
        <v>0</v>
      </c>
      <c r="D13" s="386">
        <v>3095.929</v>
      </c>
      <c r="E13" s="385">
        <v>1446.767</v>
      </c>
      <c r="F13" s="387">
        <f>SUM(B13:E13)</f>
        <v>4542.696</v>
      </c>
      <c r="G13" s="388">
        <f>F13/$F$9</f>
        <v>0.08938871207708543</v>
      </c>
      <c r="H13" s="389"/>
      <c r="I13" s="385"/>
      <c r="J13" s="386">
        <v>313.152</v>
      </c>
      <c r="K13" s="385">
        <v>172.547</v>
      </c>
      <c r="L13" s="387">
        <f>SUM(H13:K13)</f>
        <v>485.69899999999996</v>
      </c>
      <c r="M13" s="390">
        <f>IF(ISERROR(F13/L13-1),"         /0",(F13/L13-1))</f>
        <v>8.352903753147526</v>
      </c>
      <c r="N13" s="384"/>
      <c r="O13" s="385"/>
      <c r="P13" s="386">
        <v>6356.26</v>
      </c>
      <c r="Q13" s="385">
        <v>2899.834</v>
      </c>
      <c r="R13" s="387">
        <f>SUM(N13:Q13)</f>
        <v>9256.094000000001</v>
      </c>
      <c r="S13" s="388">
        <f>R13/$R$9</f>
        <v>0.0908004054899314</v>
      </c>
      <c r="T13" s="389"/>
      <c r="U13" s="385"/>
      <c r="V13" s="386">
        <v>869.452</v>
      </c>
      <c r="W13" s="385">
        <v>541.747</v>
      </c>
      <c r="X13" s="387">
        <f>SUM(T13:W13)</f>
        <v>1411.199</v>
      </c>
      <c r="Y13" s="391" t="str">
        <f>IF(ISERROR(R13/X13-1),"         /0",IF(R13/X13&gt;5,"  *  ",(R13/X13-1)))</f>
        <v>  *  </v>
      </c>
    </row>
    <row r="14" spans="1:25" ht="19.5" customHeight="1">
      <c r="A14" s="422" t="s">
        <v>260</v>
      </c>
      <c r="B14" s="384">
        <v>1993.644</v>
      </c>
      <c r="C14" s="385">
        <v>377.504</v>
      </c>
      <c r="D14" s="386">
        <v>1285.422</v>
      </c>
      <c r="E14" s="385">
        <v>588.558</v>
      </c>
      <c r="F14" s="387">
        <f>SUM(B14:E14)</f>
        <v>4245.128000000001</v>
      </c>
      <c r="G14" s="388">
        <f>F14/$F$9</f>
        <v>0.08353333010229466</v>
      </c>
      <c r="H14" s="389">
        <v>1821.617</v>
      </c>
      <c r="I14" s="385">
        <v>923.0889999999999</v>
      </c>
      <c r="J14" s="386">
        <v>1542.08</v>
      </c>
      <c r="K14" s="385">
        <v>171.90699999999998</v>
      </c>
      <c r="L14" s="387">
        <f>SUM(H14:K14)</f>
        <v>4458.693</v>
      </c>
      <c r="M14" s="390">
        <f>IF(ISERROR(F14/L14-1),"         /0",(F14/L14-1))</f>
        <v>-0.04789856579046814</v>
      </c>
      <c r="N14" s="384">
        <v>3981.082</v>
      </c>
      <c r="O14" s="385">
        <v>1215.5330000000001</v>
      </c>
      <c r="P14" s="386">
        <v>2307.32</v>
      </c>
      <c r="Q14" s="385">
        <v>634.219</v>
      </c>
      <c r="R14" s="387">
        <f>SUM(N14:Q14)</f>
        <v>8138.1539999999995</v>
      </c>
      <c r="S14" s="388">
        <f>R14/$R$9</f>
        <v>0.07983364074948969</v>
      </c>
      <c r="T14" s="389">
        <v>4007.8419999999996</v>
      </c>
      <c r="U14" s="385">
        <v>1807.964</v>
      </c>
      <c r="V14" s="386">
        <v>3192.804</v>
      </c>
      <c r="W14" s="385">
        <v>346.7</v>
      </c>
      <c r="X14" s="387">
        <f>SUM(T14:W14)</f>
        <v>9355.310000000001</v>
      </c>
      <c r="Y14" s="391">
        <f>IF(ISERROR(R14/X14-1),"         /0",IF(R14/X14&gt;5,"  *  ",(R14/X14-1)))</f>
        <v>-0.130103224799606</v>
      </c>
    </row>
    <row r="15" spans="1:25" ht="19.5" customHeight="1">
      <c r="A15" s="422" t="s">
        <v>261</v>
      </c>
      <c r="B15" s="384">
        <v>0</v>
      </c>
      <c r="C15" s="385">
        <v>0</v>
      </c>
      <c r="D15" s="386">
        <v>1128.394</v>
      </c>
      <c r="E15" s="385">
        <v>187.634</v>
      </c>
      <c r="F15" s="387">
        <f>SUM(B15:E15)</f>
        <v>1316.028</v>
      </c>
      <c r="G15" s="388">
        <f>F15/$F$9</f>
        <v>0.025896086371921558</v>
      </c>
      <c r="H15" s="389"/>
      <c r="I15" s="385"/>
      <c r="J15" s="386"/>
      <c r="K15" s="385"/>
      <c r="L15" s="387">
        <f>SUM(H15:K15)</f>
        <v>0</v>
      </c>
      <c r="M15" s="390" t="str">
        <f>IF(ISERROR(F15/L15-1),"         /0",(F15/L15-1))</f>
        <v>         /0</v>
      </c>
      <c r="N15" s="384"/>
      <c r="O15" s="385"/>
      <c r="P15" s="386">
        <v>2385.7349999999997</v>
      </c>
      <c r="Q15" s="385">
        <v>422.631</v>
      </c>
      <c r="R15" s="387">
        <f>SUM(N15:Q15)</f>
        <v>2808.3659999999995</v>
      </c>
      <c r="S15" s="388">
        <f>R15/$R$9</f>
        <v>0.027549501070768794</v>
      </c>
      <c r="T15" s="389"/>
      <c r="U15" s="385"/>
      <c r="V15" s="386"/>
      <c r="W15" s="385"/>
      <c r="X15" s="387">
        <f>SUM(T15:W15)</f>
        <v>0</v>
      </c>
      <c r="Y15" s="391" t="str">
        <f>IF(ISERROR(R15/X15-1),"         /0",IF(R15/X15&gt;5,"  *  ",(R15/X15-1)))</f>
        <v>         /0</v>
      </c>
    </row>
    <row r="16" spans="1:25" ht="19.5" customHeight="1">
      <c r="A16" s="422" t="s">
        <v>262</v>
      </c>
      <c r="B16" s="384">
        <v>815.7139999999999</v>
      </c>
      <c r="C16" s="385">
        <v>252.345</v>
      </c>
      <c r="D16" s="386">
        <v>38.703</v>
      </c>
      <c r="E16" s="385">
        <v>17.824</v>
      </c>
      <c r="F16" s="387">
        <f>SUM(B16:E16)</f>
        <v>1124.586</v>
      </c>
      <c r="G16" s="388">
        <f>F16/$F$9</f>
        <v>0.02212899435927942</v>
      </c>
      <c r="H16" s="389">
        <v>1013.1820000000001</v>
      </c>
      <c r="I16" s="385">
        <v>506.413</v>
      </c>
      <c r="J16" s="386"/>
      <c r="K16" s="385"/>
      <c r="L16" s="387">
        <f>SUM(H16:K16)</f>
        <v>1519.5950000000003</v>
      </c>
      <c r="M16" s="390">
        <f>IF(ISERROR(F16/L16-1),"         /0",(F16/L16-1))</f>
        <v>-0.25994360339432554</v>
      </c>
      <c r="N16" s="384">
        <v>1628.8000000000002</v>
      </c>
      <c r="O16" s="385">
        <v>561.012</v>
      </c>
      <c r="P16" s="386">
        <v>124.643</v>
      </c>
      <c r="Q16" s="385">
        <v>40.074</v>
      </c>
      <c r="R16" s="387">
        <f>SUM(N16:Q16)</f>
        <v>2354.529</v>
      </c>
      <c r="S16" s="388">
        <f>R16/$R$9</f>
        <v>0.023097452115093328</v>
      </c>
      <c r="T16" s="389">
        <v>1996.027</v>
      </c>
      <c r="U16" s="385">
        <v>1026.357</v>
      </c>
      <c r="V16" s="386"/>
      <c r="W16" s="385"/>
      <c r="X16" s="387">
        <f>SUM(T16:W16)</f>
        <v>3022.384</v>
      </c>
      <c r="Y16" s="391">
        <f>IF(ISERROR(R16/X16-1),"         /0",IF(R16/X16&gt;5,"  *  ",(R16/X16-1)))</f>
        <v>-0.2209696054505318</v>
      </c>
    </row>
    <row r="17" spans="1:25" ht="19.5" customHeight="1">
      <c r="A17" s="422" t="s">
        <v>263</v>
      </c>
      <c r="B17" s="384">
        <v>0</v>
      </c>
      <c r="C17" s="385">
        <v>0</v>
      </c>
      <c r="D17" s="386">
        <v>733.107</v>
      </c>
      <c r="E17" s="385">
        <v>372.386</v>
      </c>
      <c r="F17" s="387">
        <f>SUM(B17:E17)</f>
        <v>1105.493</v>
      </c>
      <c r="G17" s="388">
        <f>F17/$F$9</f>
        <v>0.021753292643891073</v>
      </c>
      <c r="H17" s="389"/>
      <c r="I17" s="385"/>
      <c r="J17" s="386">
        <v>78.75</v>
      </c>
      <c r="K17" s="385">
        <v>121.845</v>
      </c>
      <c r="L17" s="387">
        <f>SUM(H17:K17)</f>
        <v>200.595</v>
      </c>
      <c r="M17" s="390">
        <f>IF(ISERROR(F17/L17-1),"         /0",(F17/L17-1))</f>
        <v>4.511069568035095</v>
      </c>
      <c r="N17" s="384"/>
      <c r="O17" s="385"/>
      <c r="P17" s="386">
        <v>1238.682</v>
      </c>
      <c r="Q17" s="385">
        <v>486.829</v>
      </c>
      <c r="R17" s="387">
        <f>SUM(N17:Q17)</f>
        <v>1725.511</v>
      </c>
      <c r="S17" s="388">
        <f>R17/$R$9</f>
        <v>0.0169269130669305</v>
      </c>
      <c r="T17" s="389"/>
      <c r="U17" s="385"/>
      <c r="V17" s="386">
        <v>242.419</v>
      </c>
      <c r="W17" s="385">
        <v>126.729</v>
      </c>
      <c r="X17" s="387">
        <f>SUM(T17:W17)</f>
        <v>369.148</v>
      </c>
      <c r="Y17" s="391">
        <f>IF(ISERROR(R17/X17-1),"         /0",IF(R17/X17&gt;5,"  *  ",(R17/X17-1)))</f>
        <v>3.6743067821036544</v>
      </c>
    </row>
    <row r="18" spans="1:25" ht="19.5" customHeight="1">
      <c r="A18" s="422" t="s">
        <v>172</v>
      </c>
      <c r="B18" s="384">
        <v>469.679</v>
      </c>
      <c r="C18" s="385">
        <v>236.85700000000003</v>
      </c>
      <c r="D18" s="386">
        <v>225.615</v>
      </c>
      <c r="E18" s="385">
        <v>161.13799999999998</v>
      </c>
      <c r="F18" s="387">
        <f>SUM(B18:E18)</f>
        <v>1093.289</v>
      </c>
      <c r="G18" s="388">
        <f>F18/$F$9</f>
        <v>0.02151314894019865</v>
      </c>
      <c r="H18" s="389">
        <v>451.158</v>
      </c>
      <c r="I18" s="385">
        <v>186.20999999999998</v>
      </c>
      <c r="J18" s="386"/>
      <c r="K18" s="385"/>
      <c r="L18" s="387">
        <f>SUM(H18:K18)</f>
        <v>637.3679999999999</v>
      </c>
      <c r="M18" s="390">
        <f>IF(ISERROR(F18/L18-1),"         /0",(F18/L18-1))</f>
        <v>0.7153183090459516</v>
      </c>
      <c r="N18" s="384">
        <v>1032.686</v>
      </c>
      <c r="O18" s="385">
        <v>683.525</v>
      </c>
      <c r="P18" s="386">
        <v>225.615</v>
      </c>
      <c r="Q18" s="385">
        <v>161.13799999999998</v>
      </c>
      <c r="R18" s="387">
        <f>SUM(N18:Q18)</f>
        <v>2102.964</v>
      </c>
      <c r="S18" s="388">
        <f>R18/$R$9</f>
        <v>0.020629650469272252</v>
      </c>
      <c r="T18" s="389">
        <v>897.433</v>
      </c>
      <c r="U18" s="385">
        <v>382.212</v>
      </c>
      <c r="V18" s="386"/>
      <c r="W18" s="385"/>
      <c r="X18" s="387">
        <f>SUM(T18:W18)</f>
        <v>1279.645</v>
      </c>
      <c r="Y18" s="391">
        <f>IF(ISERROR(R18/X18-1),"         /0",IF(R18/X18&gt;5,"  *  ",(R18/X18-1)))</f>
        <v>0.6433964107232866</v>
      </c>
    </row>
    <row r="19" spans="1:25" ht="19.5" customHeight="1">
      <c r="A19" s="422" t="s">
        <v>264</v>
      </c>
      <c r="B19" s="384">
        <v>1023.988</v>
      </c>
      <c r="C19" s="385">
        <v>32.064</v>
      </c>
      <c r="D19" s="386">
        <v>0</v>
      </c>
      <c r="E19" s="385">
        <v>0</v>
      </c>
      <c r="F19" s="387">
        <f aca="true" t="shared" si="0" ref="F19:F29">SUM(B19:E19)</f>
        <v>1056.0520000000001</v>
      </c>
      <c r="G19" s="388">
        <f aca="true" t="shared" si="1" ref="G19:G29">F19/$F$9</f>
        <v>0.020780419417550773</v>
      </c>
      <c r="H19" s="389">
        <v>1011.124</v>
      </c>
      <c r="I19" s="385">
        <v>31.175</v>
      </c>
      <c r="J19" s="386"/>
      <c r="K19" s="385"/>
      <c r="L19" s="387">
        <f aca="true" t="shared" si="2" ref="L19:L29">SUM(H19:K19)</f>
        <v>1042.299</v>
      </c>
      <c r="M19" s="390">
        <f aca="true" t="shared" si="3" ref="M19:M29">IF(ISERROR(F19/L19-1),"         /0",(F19/L19-1))</f>
        <v>0.013194870186002516</v>
      </c>
      <c r="N19" s="384">
        <v>2131.561</v>
      </c>
      <c r="O19" s="385">
        <v>93.03799999999998</v>
      </c>
      <c r="P19" s="386"/>
      <c r="Q19" s="385"/>
      <c r="R19" s="387">
        <f aca="true" t="shared" si="4" ref="R19:R29">SUM(N19:Q19)</f>
        <v>2224.599</v>
      </c>
      <c r="S19" s="388">
        <f aca="true" t="shared" si="5" ref="S19:S29">R19/$R$9</f>
        <v>0.021822865158078113</v>
      </c>
      <c r="T19" s="389">
        <v>1946.154</v>
      </c>
      <c r="U19" s="385">
        <v>146.942</v>
      </c>
      <c r="V19" s="386"/>
      <c r="W19" s="385"/>
      <c r="X19" s="387">
        <f aca="true" t="shared" si="6" ref="X19:X29">SUM(T19:W19)</f>
        <v>2093.096</v>
      </c>
      <c r="Y19" s="391">
        <f aca="true" t="shared" si="7" ref="Y19:Y29">IF(ISERROR(R19/X19-1),"         /0",IF(R19/X19&gt;5,"  *  ",(R19/X19-1)))</f>
        <v>0.06282702752286573</v>
      </c>
    </row>
    <row r="20" spans="1:25" ht="19.5" customHeight="1">
      <c r="A20" s="422" t="s">
        <v>265</v>
      </c>
      <c r="B20" s="384">
        <v>915.946</v>
      </c>
      <c r="C20" s="385">
        <v>95.735</v>
      </c>
      <c r="D20" s="386">
        <v>0</v>
      </c>
      <c r="E20" s="385">
        <v>0</v>
      </c>
      <c r="F20" s="387">
        <f t="shared" si="0"/>
        <v>1011.681</v>
      </c>
      <c r="G20" s="388">
        <f t="shared" si="1"/>
        <v>0.019907310905871285</v>
      </c>
      <c r="H20" s="389">
        <v>2434.8120000000004</v>
      </c>
      <c r="I20" s="385">
        <v>322.573</v>
      </c>
      <c r="J20" s="386"/>
      <c r="K20" s="385"/>
      <c r="L20" s="387">
        <f t="shared" si="2"/>
        <v>2757.385</v>
      </c>
      <c r="M20" s="390">
        <f t="shared" si="3"/>
        <v>-0.6331012898090038</v>
      </c>
      <c r="N20" s="384">
        <v>2457.884</v>
      </c>
      <c r="O20" s="385">
        <v>396.168</v>
      </c>
      <c r="P20" s="386"/>
      <c r="Q20" s="385"/>
      <c r="R20" s="387">
        <f t="shared" si="4"/>
        <v>2854.052</v>
      </c>
      <c r="S20" s="388">
        <f t="shared" si="5"/>
        <v>0.027997671468045774</v>
      </c>
      <c r="T20" s="389">
        <v>4984.649</v>
      </c>
      <c r="U20" s="385">
        <v>1105.7340000000002</v>
      </c>
      <c r="V20" s="386"/>
      <c r="W20" s="385"/>
      <c r="X20" s="387">
        <f t="shared" si="6"/>
        <v>6090.383000000001</v>
      </c>
      <c r="Y20" s="391">
        <f t="shared" si="7"/>
        <v>-0.5313838226594289</v>
      </c>
    </row>
    <row r="21" spans="1:25" ht="19.5" customHeight="1">
      <c r="A21" s="422" t="s">
        <v>266</v>
      </c>
      <c r="B21" s="384">
        <v>0</v>
      </c>
      <c r="C21" s="385">
        <v>0</v>
      </c>
      <c r="D21" s="386">
        <v>633.369</v>
      </c>
      <c r="E21" s="385">
        <v>374.942</v>
      </c>
      <c r="F21" s="387">
        <f t="shared" si="0"/>
        <v>1008.311</v>
      </c>
      <c r="G21" s="388">
        <f t="shared" si="1"/>
        <v>0.01984099787068254</v>
      </c>
      <c r="H21" s="389"/>
      <c r="I21" s="385"/>
      <c r="J21" s="386"/>
      <c r="K21" s="385"/>
      <c r="L21" s="387">
        <f t="shared" si="2"/>
        <v>0</v>
      </c>
      <c r="M21" s="390" t="str">
        <f t="shared" si="3"/>
        <v>         /0</v>
      </c>
      <c r="N21" s="384"/>
      <c r="O21" s="385"/>
      <c r="P21" s="386">
        <v>1024.7440000000001</v>
      </c>
      <c r="Q21" s="385">
        <v>611.6890000000001</v>
      </c>
      <c r="R21" s="387">
        <f t="shared" si="4"/>
        <v>1636.4330000000002</v>
      </c>
      <c r="S21" s="388">
        <f t="shared" si="5"/>
        <v>0.016053075947273752</v>
      </c>
      <c r="T21" s="389"/>
      <c r="U21" s="385"/>
      <c r="V21" s="386"/>
      <c r="W21" s="385"/>
      <c r="X21" s="387">
        <f t="shared" si="6"/>
        <v>0</v>
      </c>
      <c r="Y21" s="391" t="str">
        <f t="shared" si="7"/>
        <v>         /0</v>
      </c>
    </row>
    <row r="22" spans="1:25" ht="19.5" customHeight="1">
      <c r="A22" s="422" t="s">
        <v>267</v>
      </c>
      <c r="B22" s="384">
        <v>0</v>
      </c>
      <c r="C22" s="385">
        <v>0</v>
      </c>
      <c r="D22" s="386">
        <v>696.742</v>
      </c>
      <c r="E22" s="385">
        <v>260.69100000000003</v>
      </c>
      <c r="F22" s="387">
        <f t="shared" si="0"/>
        <v>957.433</v>
      </c>
      <c r="G22" s="388">
        <f t="shared" si="1"/>
        <v>0.018839848136459083</v>
      </c>
      <c r="H22" s="389"/>
      <c r="I22" s="385"/>
      <c r="J22" s="386"/>
      <c r="K22" s="385"/>
      <c r="L22" s="387">
        <f t="shared" si="2"/>
        <v>0</v>
      </c>
      <c r="M22" s="390" t="str">
        <f t="shared" si="3"/>
        <v>         /0</v>
      </c>
      <c r="N22" s="384"/>
      <c r="O22" s="385"/>
      <c r="P22" s="386">
        <v>1280.415</v>
      </c>
      <c r="Q22" s="385">
        <v>334.54599999999994</v>
      </c>
      <c r="R22" s="387">
        <f t="shared" si="4"/>
        <v>1614.9609999999998</v>
      </c>
      <c r="S22" s="388">
        <f t="shared" si="5"/>
        <v>0.015842439980668418</v>
      </c>
      <c r="T22" s="389"/>
      <c r="U22" s="385"/>
      <c r="V22" s="386"/>
      <c r="W22" s="385"/>
      <c r="X22" s="387">
        <f t="shared" si="6"/>
        <v>0</v>
      </c>
      <c r="Y22" s="391" t="str">
        <f t="shared" si="7"/>
        <v>         /0</v>
      </c>
    </row>
    <row r="23" spans="1:25" ht="19.5" customHeight="1">
      <c r="A23" s="422" t="s">
        <v>268</v>
      </c>
      <c r="B23" s="384">
        <v>0</v>
      </c>
      <c r="C23" s="385">
        <v>0</v>
      </c>
      <c r="D23" s="386">
        <v>943.908</v>
      </c>
      <c r="E23" s="385">
        <v>0</v>
      </c>
      <c r="F23" s="387">
        <f t="shared" si="0"/>
        <v>943.908</v>
      </c>
      <c r="G23" s="388">
        <f t="shared" si="1"/>
        <v>0.018573710510071013</v>
      </c>
      <c r="H23" s="389"/>
      <c r="I23" s="385"/>
      <c r="J23" s="386"/>
      <c r="K23" s="385"/>
      <c r="L23" s="387">
        <f t="shared" si="2"/>
        <v>0</v>
      </c>
      <c r="M23" s="390" t="str">
        <f t="shared" si="3"/>
        <v>         /0</v>
      </c>
      <c r="N23" s="384"/>
      <c r="O23" s="385"/>
      <c r="P23" s="386">
        <v>1521.045</v>
      </c>
      <c r="Q23" s="385">
        <v>183.127</v>
      </c>
      <c r="R23" s="387">
        <f t="shared" si="4"/>
        <v>1704.172</v>
      </c>
      <c r="S23" s="388">
        <f t="shared" si="5"/>
        <v>0.01671758180335975</v>
      </c>
      <c r="T23" s="389"/>
      <c r="U23" s="385"/>
      <c r="V23" s="386"/>
      <c r="W23" s="385"/>
      <c r="X23" s="387">
        <f t="shared" si="6"/>
        <v>0</v>
      </c>
      <c r="Y23" s="391" t="str">
        <f t="shared" si="7"/>
        <v>         /0</v>
      </c>
    </row>
    <row r="24" spans="1:25" ht="19.5" customHeight="1">
      <c r="A24" s="422" t="s">
        <v>269</v>
      </c>
      <c r="B24" s="384">
        <v>818.761</v>
      </c>
      <c r="C24" s="385">
        <v>84.216</v>
      </c>
      <c r="D24" s="386">
        <v>0</v>
      </c>
      <c r="E24" s="385">
        <v>0</v>
      </c>
      <c r="F24" s="387">
        <f t="shared" si="0"/>
        <v>902.977</v>
      </c>
      <c r="G24" s="388">
        <f t="shared" si="1"/>
        <v>0.017768292455676182</v>
      </c>
      <c r="H24" s="389">
        <v>553.644</v>
      </c>
      <c r="I24" s="385">
        <v>86.792</v>
      </c>
      <c r="J24" s="386">
        <v>96.968</v>
      </c>
      <c r="K24" s="385">
        <v>11.984</v>
      </c>
      <c r="L24" s="387">
        <f t="shared" si="2"/>
        <v>749.388</v>
      </c>
      <c r="M24" s="390">
        <f t="shared" si="3"/>
        <v>0.20495257463423489</v>
      </c>
      <c r="N24" s="384">
        <v>1413.117</v>
      </c>
      <c r="O24" s="385">
        <v>179.035</v>
      </c>
      <c r="P24" s="386"/>
      <c r="Q24" s="385"/>
      <c r="R24" s="387">
        <f t="shared" si="4"/>
        <v>1592.152</v>
      </c>
      <c r="S24" s="388">
        <f t="shared" si="5"/>
        <v>0.01561868831513652</v>
      </c>
      <c r="T24" s="389">
        <v>1083.871</v>
      </c>
      <c r="U24" s="385">
        <v>155.594</v>
      </c>
      <c r="V24" s="386">
        <v>96.968</v>
      </c>
      <c r="W24" s="385">
        <v>11.984</v>
      </c>
      <c r="X24" s="387">
        <f t="shared" si="6"/>
        <v>1348.4170000000001</v>
      </c>
      <c r="Y24" s="391">
        <f t="shared" si="7"/>
        <v>0.1807563980578708</v>
      </c>
    </row>
    <row r="25" spans="1:25" ht="19.5" customHeight="1">
      <c r="A25" s="422" t="s">
        <v>270</v>
      </c>
      <c r="B25" s="384">
        <v>643.013</v>
      </c>
      <c r="C25" s="385">
        <v>125.089</v>
      </c>
      <c r="D25" s="386">
        <v>0</v>
      </c>
      <c r="E25" s="385">
        <v>0</v>
      </c>
      <c r="F25" s="387">
        <f t="shared" si="0"/>
        <v>768.1020000000001</v>
      </c>
      <c r="G25" s="388">
        <f t="shared" si="1"/>
        <v>0.01511429523873785</v>
      </c>
      <c r="H25" s="389">
        <v>249.135</v>
      </c>
      <c r="I25" s="385"/>
      <c r="J25" s="386"/>
      <c r="K25" s="385">
        <v>16.388</v>
      </c>
      <c r="L25" s="387">
        <f t="shared" si="2"/>
        <v>265.52299999999997</v>
      </c>
      <c r="M25" s="390">
        <f t="shared" si="3"/>
        <v>1.8927889486033234</v>
      </c>
      <c r="N25" s="384">
        <v>1172.462</v>
      </c>
      <c r="O25" s="385">
        <v>136.80599999999998</v>
      </c>
      <c r="P25" s="386"/>
      <c r="Q25" s="385"/>
      <c r="R25" s="387">
        <f t="shared" si="4"/>
        <v>1309.268</v>
      </c>
      <c r="S25" s="388">
        <f t="shared" si="5"/>
        <v>0.012843653629164904</v>
      </c>
      <c r="T25" s="389">
        <v>530.077</v>
      </c>
      <c r="U25" s="385">
        <v>5.396</v>
      </c>
      <c r="V25" s="386"/>
      <c r="W25" s="385">
        <v>19.560000000000002</v>
      </c>
      <c r="X25" s="387">
        <f t="shared" si="6"/>
        <v>555.0329999999999</v>
      </c>
      <c r="Y25" s="391">
        <f t="shared" si="7"/>
        <v>1.358901182452215</v>
      </c>
    </row>
    <row r="26" spans="1:25" ht="19.5" customHeight="1">
      <c r="A26" s="422" t="s">
        <v>271</v>
      </c>
      <c r="B26" s="384">
        <v>476.95200000000006</v>
      </c>
      <c r="C26" s="385">
        <v>239.931</v>
      </c>
      <c r="D26" s="386">
        <v>0</v>
      </c>
      <c r="E26" s="385">
        <v>0</v>
      </c>
      <c r="F26" s="387">
        <f t="shared" si="0"/>
        <v>716.883</v>
      </c>
      <c r="G26" s="388">
        <f t="shared" si="1"/>
        <v>0.014106435491161468</v>
      </c>
      <c r="H26" s="389">
        <v>585.76</v>
      </c>
      <c r="I26" s="385">
        <v>276.943</v>
      </c>
      <c r="J26" s="386"/>
      <c r="K26" s="385"/>
      <c r="L26" s="387">
        <f t="shared" si="2"/>
        <v>862.703</v>
      </c>
      <c r="M26" s="390">
        <f t="shared" si="3"/>
        <v>-0.16902688410727673</v>
      </c>
      <c r="N26" s="384">
        <v>861.2610000000001</v>
      </c>
      <c r="O26" s="385">
        <v>479.342</v>
      </c>
      <c r="P26" s="386"/>
      <c r="Q26" s="385"/>
      <c r="R26" s="387">
        <f t="shared" si="4"/>
        <v>1340.603</v>
      </c>
      <c r="S26" s="388">
        <f t="shared" si="5"/>
        <v>0.013151043626071482</v>
      </c>
      <c r="T26" s="389">
        <v>1118.491</v>
      </c>
      <c r="U26" s="385">
        <v>604.744</v>
      </c>
      <c r="V26" s="386"/>
      <c r="W26" s="385"/>
      <c r="X26" s="387">
        <f t="shared" si="6"/>
        <v>1723.2350000000001</v>
      </c>
      <c r="Y26" s="391">
        <f t="shared" si="7"/>
        <v>-0.22204284383731765</v>
      </c>
    </row>
    <row r="27" spans="1:25" ht="19.5" customHeight="1">
      <c r="A27" s="422" t="s">
        <v>173</v>
      </c>
      <c r="B27" s="384">
        <v>464.711</v>
      </c>
      <c r="C27" s="385">
        <v>229.087</v>
      </c>
      <c r="D27" s="386">
        <v>0</v>
      </c>
      <c r="E27" s="385">
        <v>0</v>
      </c>
      <c r="F27" s="387">
        <f t="shared" si="0"/>
        <v>693.798</v>
      </c>
      <c r="G27" s="388">
        <f t="shared" si="1"/>
        <v>0.013652181361389298</v>
      </c>
      <c r="H27" s="389">
        <v>434.65</v>
      </c>
      <c r="I27" s="385">
        <v>213.304</v>
      </c>
      <c r="J27" s="386"/>
      <c r="K27" s="385"/>
      <c r="L27" s="387">
        <f t="shared" si="2"/>
        <v>647.954</v>
      </c>
      <c r="M27" s="390">
        <f t="shared" si="3"/>
        <v>0.07075193609422903</v>
      </c>
      <c r="N27" s="384">
        <v>670.172</v>
      </c>
      <c r="O27" s="385">
        <v>369.43100000000004</v>
      </c>
      <c r="P27" s="386"/>
      <c r="Q27" s="385"/>
      <c r="R27" s="387">
        <f t="shared" si="4"/>
        <v>1039.603</v>
      </c>
      <c r="S27" s="388">
        <f t="shared" si="5"/>
        <v>0.010198294653073871</v>
      </c>
      <c r="T27" s="389">
        <v>789.156</v>
      </c>
      <c r="U27" s="385">
        <v>363.952</v>
      </c>
      <c r="V27" s="386"/>
      <c r="W27" s="385"/>
      <c r="X27" s="387">
        <f t="shared" si="6"/>
        <v>1153.108</v>
      </c>
      <c r="Y27" s="391">
        <f t="shared" si="7"/>
        <v>-0.09843397149269617</v>
      </c>
    </row>
    <row r="28" spans="1:25" ht="19.5" customHeight="1">
      <c r="A28" s="422" t="s">
        <v>179</v>
      </c>
      <c r="B28" s="384">
        <v>249.129</v>
      </c>
      <c r="C28" s="385">
        <v>347.994</v>
      </c>
      <c r="D28" s="386">
        <v>0</v>
      </c>
      <c r="E28" s="385">
        <v>0</v>
      </c>
      <c r="F28" s="387">
        <f t="shared" si="0"/>
        <v>597.123</v>
      </c>
      <c r="G28" s="388">
        <f t="shared" si="1"/>
        <v>0.011749863059646846</v>
      </c>
      <c r="H28" s="389">
        <v>309.943</v>
      </c>
      <c r="I28" s="385">
        <v>831.794</v>
      </c>
      <c r="J28" s="386"/>
      <c r="K28" s="385"/>
      <c r="L28" s="387">
        <f t="shared" si="2"/>
        <v>1141.737</v>
      </c>
      <c r="M28" s="390">
        <f t="shared" si="3"/>
        <v>-0.4770047743044151</v>
      </c>
      <c r="N28" s="384">
        <v>463.17499999999995</v>
      </c>
      <c r="O28" s="385">
        <v>716.101</v>
      </c>
      <c r="P28" s="386"/>
      <c r="Q28" s="385"/>
      <c r="R28" s="387">
        <f t="shared" si="4"/>
        <v>1179.2759999999998</v>
      </c>
      <c r="S28" s="388">
        <f t="shared" si="5"/>
        <v>0.011568458464720034</v>
      </c>
      <c r="T28" s="389">
        <v>720.077</v>
      </c>
      <c r="U28" s="385">
        <v>1742.1100000000001</v>
      </c>
      <c r="V28" s="386"/>
      <c r="W28" s="385"/>
      <c r="X28" s="387">
        <f t="shared" si="6"/>
        <v>2462.187</v>
      </c>
      <c r="Y28" s="391">
        <f t="shared" si="7"/>
        <v>-0.5210453145922711</v>
      </c>
    </row>
    <row r="29" spans="1:25" ht="19.5" customHeight="1">
      <c r="A29" s="422" t="s">
        <v>181</v>
      </c>
      <c r="B29" s="384">
        <v>241.658</v>
      </c>
      <c r="C29" s="385">
        <v>305.12500000000006</v>
      </c>
      <c r="D29" s="386">
        <v>0</v>
      </c>
      <c r="E29" s="385">
        <v>0</v>
      </c>
      <c r="F29" s="387">
        <f t="shared" si="0"/>
        <v>546.783</v>
      </c>
      <c r="G29" s="388">
        <f t="shared" si="1"/>
        <v>0.010759299798103373</v>
      </c>
      <c r="H29" s="389">
        <v>229.725</v>
      </c>
      <c r="I29" s="385">
        <v>365.294</v>
      </c>
      <c r="J29" s="386"/>
      <c r="K29" s="385"/>
      <c r="L29" s="387">
        <f t="shared" si="2"/>
        <v>595.019</v>
      </c>
      <c r="M29" s="390">
        <f t="shared" si="3"/>
        <v>-0.0810663188906573</v>
      </c>
      <c r="N29" s="384">
        <v>413.36</v>
      </c>
      <c r="O29" s="385">
        <v>604.7769999999999</v>
      </c>
      <c r="P29" s="386"/>
      <c r="Q29" s="385"/>
      <c r="R29" s="387">
        <f t="shared" si="4"/>
        <v>1018.137</v>
      </c>
      <c r="S29" s="388">
        <f t="shared" si="5"/>
        <v>0.009987717545252054</v>
      </c>
      <c r="T29" s="389">
        <v>415.526</v>
      </c>
      <c r="U29" s="385">
        <v>708.194</v>
      </c>
      <c r="V29" s="386"/>
      <c r="W29" s="385"/>
      <c r="X29" s="387">
        <f t="shared" si="6"/>
        <v>1123.72</v>
      </c>
      <c r="Y29" s="391">
        <f t="shared" si="7"/>
        <v>-0.0939584594026982</v>
      </c>
    </row>
    <row r="30" spans="1:25" ht="19.5" customHeight="1">
      <c r="A30" s="422" t="s">
        <v>272</v>
      </c>
      <c r="B30" s="384">
        <v>248.763</v>
      </c>
      <c r="C30" s="385">
        <v>294.916</v>
      </c>
      <c r="D30" s="386">
        <v>0</v>
      </c>
      <c r="E30" s="385">
        <v>0</v>
      </c>
      <c r="F30" s="387">
        <f>SUM(B30:E30)</f>
        <v>543.679</v>
      </c>
      <c r="G30" s="388">
        <f>F30/$F$9</f>
        <v>0.01069822096687908</v>
      </c>
      <c r="H30" s="389">
        <v>256.324</v>
      </c>
      <c r="I30" s="385">
        <v>322.044</v>
      </c>
      <c r="J30" s="386"/>
      <c r="K30" s="385"/>
      <c r="L30" s="387">
        <f>SUM(H30:K30)</f>
        <v>578.3679999999999</v>
      </c>
      <c r="M30" s="390">
        <f>IF(ISERROR(F30/L30-1),"         /0",(F30/L30-1))</f>
        <v>-0.05997738464092062</v>
      </c>
      <c r="N30" s="384">
        <v>491.416</v>
      </c>
      <c r="O30" s="385">
        <v>612.685</v>
      </c>
      <c r="P30" s="386"/>
      <c r="Q30" s="385"/>
      <c r="R30" s="387">
        <f>SUM(N30:Q30)</f>
        <v>1104.1009999999999</v>
      </c>
      <c r="S30" s="388">
        <f>R30/$R$9</f>
        <v>0.010831006956264568</v>
      </c>
      <c r="T30" s="389">
        <v>481.43600000000004</v>
      </c>
      <c r="U30" s="385">
        <v>601.934</v>
      </c>
      <c r="V30" s="386"/>
      <c r="W30" s="385"/>
      <c r="X30" s="387">
        <f>SUM(T30:W30)</f>
        <v>1083.37</v>
      </c>
      <c r="Y30" s="391">
        <f>IF(ISERROR(R30/X30-1),"         /0",IF(R30/X30&gt;5,"  *  ",(R30/X30-1)))</f>
        <v>0.019135660023814616</v>
      </c>
    </row>
    <row r="31" spans="1:25" ht="19.5" customHeight="1">
      <c r="A31" s="422" t="s">
        <v>182</v>
      </c>
      <c r="B31" s="384">
        <v>236.573</v>
      </c>
      <c r="C31" s="385">
        <v>283.39099999999996</v>
      </c>
      <c r="D31" s="386">
        <v>0</v>
      </c>
      <c r="E31" s="385">
        <v>0</v>
      </c>
      <c r="F31" s="387">
        <f>SUM(B31:E31)</f>
        <v>519.9639999999999</v>
      </c>
      <c r="G31" s="388">
        <f>F31/$F$9</f>
        <v>0.01023157003824373</v>
      </c>
      <c r="H31" s="389">
        <v>53.696</v>
      </c>
      <c r="I31" s="385">
        <v>82.68</v>
      </c>
      <c r="J31" s="386"/>
      <c r="K31" s="385"/>
      <c r="L31" s="387">
        <f>SUM(H31:K31)</f>
        <v>136.376</v>
      </c>
      <c r="M31" s="390">
        <f>IF(ISERROR(F31/L31-1),"         /0",(F31/L31-1))</f>
        <v>2.8127236463893937</v>
      </c>
      <c r="N31" s="384">
        <v>420.778</v>
      </c>
      <c r="O31" s="385">
        <v>448.72499999999997</v>
      </c>
      <c r="P31" s="386"/>
      <c r="Q31" s="385"/>
      <c r="R31" s="387">
        <f>SUM(N31:Q31)</f>
        <v>869.5029999999999</v>
      </c>
      <c r="S31" s="388">
        <f>R31/$R$9</f>
        <v>0.008529648140426383</v>
      </c>
      <c r="T31" s="389">
        <v>53.696</v>
      </c>
      <c r="U31" s="385">
        <v>82.68</v>
      </c>
      <c r="V31" s="386"/>
      <c r="W31" s="385"/>
      <c r="X31" s="387">
        <f>SUM(T31:W31)</f>
        <v>136.376</v>
      </c>
      <c r="Y31" s="391" t="str">
        <f>IF(ISERROR(R31/X31-1),"         /0",IF(R31/X31&gt;5,"  *  ",(R31/X31-1)))</f>
        <v>  *  </v>
      </c>
    </row>
    <row r="32" spans="1:25" ht="19.5" customHeight="1">
      <c r="A32" s="422" t="s">
        <v>165</v>
      </c>
      <c r="B32" s="384">
        <v>286.14599999999996</v>
      </c>
      <c r="C32" s="385">
        <v>209.218</v>
      </c>
      <c r="D32" s="386">
        <v>0</v>
      </c>
      <c r="E32" s="385">
        <v>0</v>
      </c>
      <c r="F32" s="387">
        <f>SUM(B32:E32)</f>
        <v>495.3639999999999</v>
      </c>
      <c r="G32" s="388">
        <f>F32/$F$9</f>
        <v>0.009747504558824394</v>
      </c>
      <c r="H32" s="389">
        <v>451.22</v>
      </c>
      <c r="I32" s="385">
        <v>152.505</v>
      </c>
      <c r="J32" s="386"/>
      <c r="K32" s="385"/>
      <c r="L32" s="387">
        <f>SUM(H32:K32)</f>
        <v>603.725</v>
      </c>
      <c r="M32" s="390">
        <f>IF(ISERROR(F32/L32-1),"         /0",(F32/L32-1))</f>
        <v>-0.179487349372645</v>
      </c>
      <c r="N32" s="384">
        <v>552.05</v>
      </c>
      <c r="O32" s="385">
        <v>302.9</v>
      </c>
      <c r="P32" s="386"/>
      <c r="Q32" s="385"/>
      <c r="R32" s="387">
        <f>SUM(N32:Q32)</f>
        <v>854.9499999999999</v>
      </c>
      <c r="S32" s="388">
        <f>R32/$R$9</f>
        <v>0.008386886161010987</v>
      </c>
      <c r="T32" s="389">
        <v>786.5559999999999</v>
      </c>
      <c r="U32" s="385">
        <v>269.30999999999995</v>
      </c>
      <c r="V32" s="386"/>
      <c r="W32" s="385"/>
      <c r="X32" s="387">
        <f>SUM(T32:W32)</f>
        <v>1055.866</v>
      </c>
      <c r="Y32" s="391">
        <f>IF(ISERROR(R32/X32-1),"         /0",IF(R32/X32&gt;5,"  *  ",(R32/X32-1)))</f>
        <v>-0.19028550971430092</v>
      </c>
    </row>
    <row r="33" spans="1:25" ht="19.5" customHeight="1">
      <c r="A33" s="422" t="s">
        <v>273</v>
      </c>
      <c r="B33" s="384">
        <v>0</v>
      </c>
      <c r="C33" s="385">
        <v>0</v>
      </c>
      <c r="D33" s="386">
        <v>405.553</v>
      </c>
      <c r="E33" s="385">
        <v>76.119</v>
      </c>
      <c r="F33" s="387">
        <f>SUM(B33:E33)</f>
        <v>481.672</v>
      </c>
      <c r="G33" s="388">
        <f>F33/$F$9</f>
        <v>0.009478080796864657</v>
      </c>
      <c r="H33" s="389"/>
      <c r="I33" s="385"/>
      <c r="J33" s="386"/>
      <c r="K33" s="385"/>
      <c r="L33" s="387">
        <f>SUM(H33:K33)</f>
        <v>0</v>
      </c>
      <c r="M33" s="390" t="str">
        <f>IF(ISERROR(F33/L33-1),"         /0",(F33/L33-1))</f>
        <v>         /0</v>
      </c>
      <c r="N33" s="384"/>
      <c r="O33" s="385"/>
      <c r="P33" s="386">
        <v>862.277</v>
      </c>
      <c r="Q33" s="385">
        <v>191.985</v>
      </c>
      <c r="R33" s="387">
        <f>SUM(N33:Q33)</f>
        <v>1054.2620000000002</v>
      </c>
      <c r="S33" s="388">
        <f>R33/$R$9</f>
        <v>0.010342096470998033</v>
      </c>
      <c r="T33" s="389"/>
      <c r="U33" s="385"/>
      <c r="V33" s="386"/>
      <c r="W33" s="385"/>
      <c r="X33" s="387">
        <f>SUM(T33:W33)</f>
        <v>0</v>
      </c>
      <c r="Y33" s="391" t="str">
        <f>IF(ISERROR(R33/X33-1),"         /0",IF(R33/X33&gt;5,"  *  ",(R33/X33-1)))</f>
        <v>         /0</v>
      </c>
    </row>
    <row r="34" spans="1:25" ht="19.5" customHeight="1">
      <c r="A34" s="422" t="s">
        <v>274</v>
      </c>
      <c r="B34" s="384">
        <v>176.769</v>
      </c>
      <c r="C34" s="385">
        <v>243.981</v>
      </c>
      <c r="D34" s="386">
        <v>29.311</v>
      </c>
      <c r="E34" s="385">
        <v>0</v>
      </c>
      <c r="F34" s="387">
        <f>SUM(B34:E34)</f>
        <v>450.061</v>
      </c>
      <c r="G34" s="388">
        <f>F34/$F$9</f>
        <v>0.00885605665581081</v>
      </c>
      <c r="H34" s="389">
        <v>223.304</v>
      </c>
      <c r="I34" s="385">
        <v>169.708</v>
      </c>
      <c r="J34" s="386"/>
      <c r="K34" s="385"/>
      <c r="L34" s="387">
        <f>SUM(H34:K34)</f>
        <v>393.012</v>
      </c>
      <c r="M34" s="390">
        <f>IF(ISERROR(F34/L34-1),"         /0",(F34/L34-1))</f>
        <v>0.14515841755468029</v>
      </c>
      <c r="N34" s="384">
        <v>390.63800000000003</v>
      </c>
      <c r="O34" s="385">
        <v>501.223</v>
      </c>
      <c r="P34" s="386">
        <v>60.626000000000005</v>
      </c>
      <c r="Q34" s="385"/>
      <c r="R34" s="387">
        <f>SUM(N34:Q34)</f>
        <v>952.4870000000001</v>
      </c>
      <c r="S34" s="388">
        <f>R34/$R$9</f>
        <v>0.009343704355626497</v>
      </c>
      <c r="T34" s="389">
        <v>456.596</v>
      </c>
      <c r="U34" s="385">
        <v>411.131</v>
      </c>
      <c r="V34" s="386"/>
      <c r="W34" s="385"/>
      <c r="X34" s="387">
        <f>SUM(T34:W34)</f>
        <v>867.727</v>
      </c>
      <c r="Y34" s="391">
        <f>IF(ISERROR(R34/X34-1),"         /0",IF(R34/X34&gt;5,"  *  ",(R34/X34-1)))</f>
        <v>0.09768049167537729</v>
      </c>
    </row>
    <row r="35" spans="1:25" ht="19.5" customHeight="1">
      <c r="A35" s="422" t="s">
        <v>275</v>
      </c>
      <c r="B35" s="384">
        <v>0</v>
      </c>
      <c r="C35" s="385">
        <v>0</v>
      </c>
      <c r="D35" s="386">
        <v>252.89</v>
      </c>
      <c r="E35" s="385">
        <v>164.129</v>
      </c>
      <c r="F35" s="387">
        <f>SUM(B35:E35)</f>
        <v>417.019</v>
      </c>
      <c r="G35" s="388">
        <f>F35/$F$9</f>
        <v>0.008205874071624887</v>
      </c>
      <c r="H35" s="389"/>
      <c r="I35" s="385"/>
      <c r="J35" s="386"/>
      <c r="K35" s="385"/>
      <c r="L35" s="387">
        <f>SUM(H35:K35)</f>
        <v>0</v>
      </c>
      <c r="M35" s="390" t="str">
        <f>IF(ISERROR(F35/L35-1),"         /0",(F35/L35-1))</f>
        <v>         /0</v>
      </c>
      <c r="N35" s="384"/>
      <c r="O35" s="385"/>
      <c r="P35" s="386">
        <v>522.549</v>
      </c>
      <c r="Q35" s="385">
        <v>328.456</v>
      </c>
      <c r="R35" s="387">
        <f>SUM(N35:Q35)</f>
        <v>851.005</v>
      </c>
      <c r="S35" s="388">
        <f>R35/$R$9</f>
        <v>0.00834818651084994</v>
      </c>
      <c r="T35" s="389"/>
      <c r="U35" s="385"/>
      <c r="V35" s="386"/>
      <c r="W35" s="385"/>
      <c r="X35" s="387">
        <f>SUM(T35:W35)</f>
        <v>0</v>
      </c>
      <c r="Y35" s="391" t="str">
        <f>IF(ISERROR(R35/X35-1),"         /0",IF(R35/X35&gt;5,"  *  ",(R35/X35-1)))</f>
        <v>         /0</v>
      </c>
    </row>
    <row r="36" spans="1:25" ht="19.5" customHeight="1">
      <c r="A36" s="422" t="s">
        <v>177</v>
      </c>
      <c r="B36" s="384">
        <v>150.259</v>
      </c>
      <c r="C36" s="385">
        <v>238.201</v>
      </c>
      <c r="D36" s="386">
        <v>0</v>
      </c>
      <c r="E36" s="385">
        <v>0</v>
      </c>
      <c r="F36" s="387">
        <f>SUM(B36:E36)</f>
        <v>388.46</v>
      </c>
      <c r="G36" s="388">
        <f>F36/$F$9</f>
        <v>0.007643905533952658</v>
      </c>
      <c r="H36" s="389">
        <v>80.602</v>
      </c>
      <c r="I36" s="385">
        <v>200.327</v>
      </c>
      <c r="J36" s="386"/>
      <c r="K36" s="385"/>
      <c r="L36" s="387">
        <f>SUM(H36:K36)</f>
        <v>280.929</v>
      </c>
      <c r="M36" s="390">
        <f aca="true" t="shared" si="8" ref="M36:M42">IF(ISERROR(F36/L36-1),"         /0",(F36/L36-1))</f>
        <v>0.38276931181900054</v>
      </c>
      <c r="N36" s="384">
        <v>288.107</v>
      </c>
      <c r="O36" s="385">
        <v>464.14300000000003</v>
      </c>
      <c r="P36" s="386">
        <v>0</v>
      </c>
      <c r="Q36" s="385">
        <v>0</v>
      </c>
      <c r="R36" s="387">
        <f>SUM(N36:Q36)</f>
        <v>752.25</v>
      </c>
      <c r="S36" s="388">
        <f>R36/$R$9</f>
        <v>0.007379419983180906</v>
      </c>
      <c r="T36" s="389">
        <v>168.877</v>
      </c>
      <c r="U36" s="385">
        <v>403.99</v>
      </c>
      <c r="V36" s="386"/>
      <c r="W36" s="385"/>
      <c r="X36" s="387">
        <f>SUM(T36:W36)</f>
        <v>572.867</v>
      </c>
      <c r="Y36" s="391">
        <f>IF(ISERROR(R36/X36-1),"         /0",IF(R36/X36&gt;5,"  *  ",(R36/X36-1)))</f>
        <v>0.31313201842661575</v>
      </c>
    </row>
    <row r="37" spans="1:25" ht="19.5" customHeight="1">
      <c r="A37" s="422" t="s">
        <v>197</v>
      </c>
      <c r="B37" s="384">
        <v>32.718</v>
      </c>
      <c r="C37" s="385">
        <v>51.433</v>
      </c>
      <c r="D37" s="386">
        <v>167.764</v>
      </c>
      <c r="E37" s="385">
        <v>77.768</v>
      </c>
      <c r="F37" s="387">
        <f aca="true" t="shared" si="9" ref="F37:F42">SUM(B37:E37)</f>
        <v>329.683</v>
      </c>
      <c r="G37" s="388">
        <f aca="true" t="shared" si="10" ref="G37:G42">F37/$F$9</f>
        <v>0.006487323554935165</v>
      </c>
      <c r="H37" s="389">
        <v>84.887</v>
      </c>
      <c r="I37" s="385">
        <v>74.465</v>
      </c>
      <c r="J37" s="386"/>
      <c r="K37" s="385"/>
      <c r="L37" s="387">
        <f aca="true" t="shared" si="11" ref="L37:L42">SUM(H37:K37)</f>
        <v>159.352</v>
      </c>
      <c r="M37" s="390">
        <f t="shared" si="8"/>
        <v>1.0688977860334354</v>
      </c>
      <c r="N37" s="384">
        <v>64.653</v>
      </c>
      <c r="O37" s="385">
        <v>121.982</v>
      </c>
      <c r="P37" s="386">
        <v>340.23</v>
      </c>
      <c r="Q37" s="385">
        <v>142.507</v>
      </c>
      <c r="R37" s="387">
        <f aca="true" t="shared" si="12" ref="R37:R42">SUM(N37:Q37)</f>
        <v>669.3720000000001</v>
      </c>
      <c r="S37" s="388">
        <f aca="true" t="shared" si="13" ref="S37:S42">R37/$R$9</f>
        <v>0.006566403606489558</v>
      </c>
      <c r="T37" s="389">
        <v>152.536</v>
      </c>
      <c r="U37" s="385">
        <v>142.675</v>
      </c>
      <c r="V37" s="386"/>
      <c r="W37" s="385"/>
      <c r="X37" s="387">
        <f aca="true" t="shared" si="14" ref="X37:X42">SUM(T37:W37)</f>
        <v>295.211</v>
      </c>
      <c r="Y37" s="391">
        <f aca="true" t="shared" si="15" ref="Y37:Y42">IF(ISERROR(R37/X37-1),"         /0",IF(R37/X37&gt;5,"  *  ",(R37/X37-1)))</f>
        <v>1.2674358340305747</v>
      </c>
    </row>
    <row r="38" spans="1:25" ht="19.5" customHeight="1">
      <c r="A38" s="422" t="s">
        <v>194</v>
      </c>
      <c r="B38" s="384">
        <v>51.638999999999996</v>
      </c>
      <c r="C38" s="385">
        <v>262.72400000000005</v>
      </c>
      <c r="D38" s="386">
        <v>0</v>
      </c>
      <c r="E38" s="385">
        <v>0</v>
      </c>
      <c r="F38" s="387">
        <f t="shared" si="9"/>
        <v>314.36300000000006</v>
      </c>
      <c r="G38" s="388">
        <f t="shared" si="10"/>
        <v>0.006185864890516295</v>
      </c>
      <c r="H38" s="389">
        <v>86.866</v>
      </c>
      <c r="I38" s="385">
        <v>193.36399999999998</v>
      </c>
      <c r="J38" s="386"/>
      <c r="K38" s="385"/>
      <c r="L38" s="387">
        <f t="shared" si="11"/>
        <v>280.22999999999996</v>
      </c>
      <c r="M38" s="390">
        <f t="shared" si="8"/>
        <v>0.12180351853834392</v>
      </c>
      <c r="N38" s="384">
        <v>101.91499999999999</v>
      </c>
      <c r="O38" s="385">
        <v>516.1590000000001</v>
      </c>
      <c r="P38" s="386"/>
      <c r="Q38" s="385"/>
      <c r="R38" s="387">
        <f t="shared" si="12"/>
        <v>618.0740000000001</v>
      </c>
      <c r="S38" s="388">
        <f t="shared" si="13"/>
        <v>0.006063180627031647</v>
      </c>
      <c r="T38" s="389">
        <v>182.519</v>
      </c>
      <c r="U38" s="385">
        <v>401.39799999999997</v>
      </c>
      <c r="V38" s="386"/>
      <c r="W38" s="385"/>
      <c r="X38" s="387">
        <f t="shared" si="14"/>
        <v>583.9169999999999</v>
      </c>
      <c r="Y38" s="391">
        <f t="shared" si="15"/>
        <v>0.05849632738899557</v>
      </c>
    </row>
    <row r="39" spans="1:25" ht="19.5" customHeight="1">
      <c r="A39" s="422" t="s">
        <v>205</v>
      </c>
      <c r="B39" s="384">
        <v>0</v>
      </c>
      <c r="C39" s="385">
        <v>0</v>
      </c>
      <c r="D39" s="386">
        <v>223.076</v>
      </c>
      <c r="E39" s="385">
        <v>21.92</v>
      </c>
      <c r="F39" s="387">
        <f t="shared" si="9"/>
        <v>244.99599999999998</v>
      </c>
      <c r="G39" s="388">
        <f t="shared" si="10"/>
        <v>0.00482089862584633</v>
      </c>
      <c r="H39" s="389">
        <v>0</v>
      </c>
      <c r="I39" s="385">
        <v>0</v>
      </c>
      <c r="J39" s="386">
        <v>165.859</v>
      </c>
      <c r="K39" s="385">
        <v>95.604</v>
      </c>
      <c r="L39" s="387">
        <f t="shared" si="11"/>
        <v>261.463</v>
      </c>
      <c r="M39" s="390">
        <f t="shared" si="8"/>
        <v>-0.06298023047238055</v>
      </c>
      <c r="N39" s="384">
        <v>0</v>
      </c>
      <c r="O39" s="385">
        <v>0</v>
      </c>
      <c r="P39" s="386">
        <v>554.223</v>
      </c>
      <c r="Q39" s="385">
        <v>101.47699999999999</v>
      </c>
      <c r="R39" s="387">
        <f t="shared" si="12"/>
        <v>655.6999999999999</v>
      </c>
      <c r="S39" s="388">
        <f t="shared" si="13"/>
        <v>0.006432284058453599</v>
      </c>
      <c r="T39" s="389">
        <v>0</v>
      </c>
      <c r="U39" s="385">
        <v>0</v>
      </c>
      <c r="V39" s="386">
        <v>324.884</v>
      </c>
      <c r="W39" s="385">
        <v>189.868</v>
      </c>
      <c r="X39" s="387">
        <f t="shared" si="14"/>
        <v>514.752</v>
      </c>
      <c r="Y39" s="391">
        <f t="shared" si="15"/>
        <v>0.27381729454183756</v>
      </c>
    </row>
    <row r="40" spans="1:25" ht="19.5" customHeight="1">
      <c r="A40" s="422" t="s">
        <v>199</v>
      </c>
      <c r="B40" s="384">
        <v>127.71</v>
      </c>
      <c r="C40" s="385">
        <v>102.50700000000002</v>
      </c>
      <c r="D40" s="386">
        <v>0</v>
      </c>
      <c r="E40" s="385">
        <v>0</v>
      </c>
      <c r="F40" s="387">
        <f t="shared" si="9"/>
        <v>230.217</v>
      </c>
      <c r="G40" s="388">
        <f t="shared" si="10"/>
        <v>0.004530085466482982</v>
      </c>
      <c r="H40" s="389">
        <v>100.989</v>
      </c>
      <c r="I40" s="385">
        <v>117.94800000000001</v>
      </c>
      <c r="J40" s="386"/>
      <c r="K40" s="385"/>
      <c r="L40" s="387">
        <f t="shared" si="11"/>
        <v>218.937</v>
      </c>
      <c r="M40" s="390">
        <f t="shared" si="8"/>
        <v>0.051521670617574955</v>
      </c>
      <c r="N40" s="384">
        <v>239.401</v>
      </c>
      <c r="O40" s="385">
        <v>213.53900000000002</v>
      </c>
      <c r="P40" s="386"/>
      <c r="Q40" s="385"/>
      <c r="R40" s="387">
        <f t="shared" si="12"/>
        <v>452.94000000000005</v>
      </c>
      <c r="S40" s="388">
        <f t="shared" si="13"/>
        <v>0.004443249567539993</v>
      </c>
      <c r="T40" s="389">
        <v>231.11900000000003</v>
      </c>
      <c r="U40" s="385">
        <v>231.26</v>
      </c>
      <c r="V40" s="386"/>
      <c r="W40" s="385"/>
      <c r="X40" s="387">
        <f t="shared" si="14"/>
        <v>462.379</v>
      </c>
      <c r="Y40" s="391">
        <f t="shared" si="15"/>
        <v>-0.02041398938965644</v>
      </c>
    </row>
    <row r="41" spans="1:25" ht="19.5" customHeight="1">
      <c r="A41" s="422" t="s">
        <v>191</v>
      </c>
      <c r="B41" s="384">
        <v>7.069</v>
      </c>
      <c r="C41" s="385">
        <v>206.308</v>
      </c>
      <c r="D41" s="386">
        <v>0</v>
      </c>
      <c r="E41" s="385">
        <v>0</v>
      </c>
      <c r="F41" s="387">
        <f t="shared" si="9"/>
        <v>213.37699999999998</v>
      </c>
      <c r="G41" s="388">
        <f t="shared" si="10"/>
        <v>0.004198717065124379</v>
      </c>
      <c r="H41" s="389">
        <v>11.027</v>
      </c>
      <c r="I41" s="385">
        <v>214.728</v>
      </c>
      <c r="J41" s="386"/>
      <c r="K41" s="385"/>
      <c r="L41" s="387">
        <f t="shared" si="11"/>
        <v>225.755</v>
      </c>
      <c r="M41" s="390">
        <f t="shared" si="8"/>
        <v>-0.054829350401984556</v>
      </c>
      <c r="N41" s="384">
        <v>15.579</v>
      </c>
      <c r="O41" s="385">
        <v>433.259</v>
      </c>
      <c r="P41" s="386"/>
      <c r="Q41" s="385"/>
      <c r="R41" s="387">
        <f t="shared" si="12"/>
        <v>448.838</v>
      </c>
      <c r="S41" s="388">
        <f t="shared" si="13"/>
        <v>0.004403009779210305</v>
      </c>
      <c r="T41" s="389">
        <v>17.817999999999998</v>
      </c>
      <c r="U41" s="385">
        <v>410.62300000000005</v>
      </c>
      <c r="V41" s="386"/>
      <c r="W41" s="385"/>
      <c r="X41" s="387">
        <f t="shared" si="14"/>
        <v>428.44100000000003</v>
      </c>
      <c r="Y41" s="391">
        <f t="shared" si="15"/>
        <v>0.047607488545680754</v>
      </c>
    </row>
    <row r="42" spans="1:25" ht="19.5" customHeight="1">
      <c r="A42" s="422" t="s">
        <v>195</v>
      </c>
      <c r="B42" s="384">
        <v>60.131</v>
      </c>
      <c r="C42" s="385">
        <v>129.169</v>
      </c>
      <c r="D42" s="386">
        <v>0</v>
      </c>
      <c r="E42" s="385">
        <v>0</v>
      </c>
      <c r="F42" s="387">
        <f t="shared" si="9"/>
        <v>189.3</v>
      </c>
      <c r="G42" s="388">
        <f t="shared" si="10"/>
        <v>0.003724942896507332</v>
      </c>
      <c r="H42" s="389"/>
      <c r="I42" s="385"/>
      <c r="J42" s="386"/>
      <c r="K42" s="385"/>
      <c r="L42" s="387">
        <f t="shared" si="11"/>
        <v>0</v>
      </c>
      <c r="M42" s="390" t="str">
        <f t="shared" si="8"/>
        <v>         /0</v>
      </c>
      <c r="N42" s="384">
        <v>103.731</v>
      </c>
      <c r="O42" s="385">
        <v>259.343</v>
      </c>
      <c r="P42" s="386"/>
      <c r="Q42" s="385"/>
      <c r="R42" s="387">
        <f t="shared" si="12"/>
        <v>363.074</v>
      </c>
      <c r="S42" s="388">
        <f t="shared" si="13"/>
        <v>0.003561682327648288</v>
      </c>
      <c r="T42" s="389"/>
      <c r="U42" s="385"/>
      <c r="V42" s="386"/>
      <c r="W42" s="385"/>
      <c r="X42" s="387">
        <f t="shared" si="14"/>
        <v>0</v>
      </c>
      <c r="Y42" s="391" t="str">
        <f t="shared" si="15"/>
        <v>         /0</v>
      </c>
    </row>
    <row r="43" spans="1:25" ht="19.5" customHeight="1">
      <c r="A43" s="422" t="s">
        <v>174</v>
      </c>
      <c r="B43" s="384">
        <v>70.12</v>
      </c>
      <c r="C43" s="385">
        <v>66.688</v>
      </c>
      <c r="D43" s="386">
        <v>0</v>
      </c>
      <c r="E43" s="385">
        <v>0</v>
      </c>
      <c r="F43" s="387">
        <f aca="true" t="shared" si="16" ref="F43:F49">SUM(B43:E43)</f>
        <v>136.808</v>
      </c>
      <c r="G43" s="388">
        <f aca="true" t="shared" si="17" ref="G43:G49">F43/$F$9</f>
        <v>0.002692033744243925</v>
      </c>
      <c r="H43" s="389"/>
      <c r="I43" s="385"/>
      <c r="J43" s="386">
        <v>12.6</v>
      </c>
      <c r="K43" s="385">
        <v>4.35</v>
      </c>
      <c r="L43" s="387">
        <f aca="true" t="shared" si="18" ref="L43:L49">SUM(H43:K43)</f>
        <v>16.95</v>
      </c>
      <c r="M43" s="390">
        <f aca="true" t="shared" si="19" ref="M43:M49">IF(ISERROR(F43/L43-1),"         /0",(F43/L43-1))</f>
        <v>7.071268436578171</v>
      </c>
      <c r="N43" s="384">
        <v>134.562</v>
      </c>
      <c r="O43" s="385">
        <v>114.00900000000001</v>
      </c>
      <c r="P43" s="386"/>
      <c r="Q43" s="385"/>
      <c r="R43" s="387">
        <f aca="true" t="shared" si="20" ref="R43:R49">SUM(N43:Q43)</f>
        <v>248.57100000000003</v>
      </c>
      <c r="S43" s="388">
        <f aca="true" t="shared" si="21" ref="S43:S49">R43/$R$9</f>
        <v>0.00243843111284714</v>
      </c>
      <c r="T43" s="389"/>
      <c r="U43" s="385"/>
      <c r="V43" s="386">
        <v>12.6</v>
      </c>
      <c r="W43" s="385">
        <v>4.35</v>
      </c>
      <c r="X43" s="387">
        <f aca="true" t="shared" si="22" ref="X43:X49">SUM(T43:W43)</f>
        <v>16.95</v>
      </c>
      <c r="Y43" s="391" t="str">
        <f aca="true" t="shared" si="23" ref="Y43:Y49">IF(ISERROR(R43/X43-1),"         /0",IF(R43/X43&gt;5,"  *  ",(R43/X43-1)))</f>
        <v>  *  </v>
      </c>
    </row>
    <row r="44" spans="1:25" ht="19.5" customHeight="1">
      <c r="A44" s="422" t="s">
        <v>276</v>
      </c>
      <c r="B44" s="384">
        <v>82.637</v>
      </c>
      <c r="C44" s="385">
        <v>40.44</v>
      </c>
      <c r="D44" s="386">
        <v>0</v>
      </c>
      <c r="E44" s="385">
        <v>0</v>
      </c>
      <c r="F44" s="387">
        <f>SUM(B44:E44)</f>
        <v>123.077</v>
      </c>
      <c r="G44" s="388">
        <f>F44/$F$9</f>
        <v>0.0024218425614021813</v>
      </c>
      <c r="H44" s="389">
        <v>41.852</v>
      </c>
      <c r="I44" s="385">
        <v>76.28</v>
      </c>
      <c r="J44" s="386"/>
      <c r="K44" s="385"/>
      <c r="L44" s="387">
        <f>SUM(H44:K44)</f>
        <v>118.132</v>
      </c>
      <c r="M44" s="390">
        <f>IF(ISERROR(F44/L44-1),"         /0",(F44/L44-1))</f>
        <v>0.04185995327261027</v>
      </c>
      <c r="N44" s="384">
        <v>109.53399999999999</v>
      </c>
      <c r="O44" s="385">
        <v>43.019999999999996</v>
      </c>
      <c r="P44" s="386"/>
      <c r="Q44" s="385"/>
      <c r="R44" s="387">
        <f>SUM(N44:Q44)</f>
        <v>152.55399999999997</v>
      </c>
      <c r="S44" s="388">
        <f>R44/$R$9</f>
        <v>0.001496523810055407</v>
      </c>
      <c r="T44" s="389">
        <v>127.35499999999999</v>
      </c>
      <c r="U44" s="385">
        <v>133.08100000000002</v>
      </c>
      <c r="V44" s="386"/>
      <c r="W44" s="385"/>
      <c r="X44" s="387">
        <f>SUM(T44:W44)</f>
        <v>260.43600000000004</v>
      </c>
      <c r="Y44" s="391">
        <f>IF(ISERROR(R44/X44-1),"         /0",IF(R44/X44&gt;5,"  *  ",(R44/X44-1)))</f>
        <v>-0.4142361271099235</v>
      </c>
    </row>
    <row r="45" spans="1:25" ht="19.5" customHeight="1">
      <c r="A45" s="422" t="s">
        <v>187</v>
      </c>
      <c r="B45" s="384">
        <v>91.442</v>
      </c>
      <c r="C45" s="385">
        <v>12.175</v>
      </c>
      <c r="D45" s="386">
        <v>0</v>
      </c>
      <c r="E45" s="385">
        <v>0</v>
      </c>
      <c r="F45" s="387">
        <f t="shared" si="16"/>
        <v>103.61699999999999</v>
      </c>
      <c r="G45" s="388">
        <f t="shared" si="17"/>
        <v>0.002038919218739568</v>
      </c>
      <c r="H45" s="389">
        <v>61.047000000000004</v>
      </c>
      <c r="I45" s="385">
        <v>10.998000000000001</v>
      </c>
      <c r="J45" s="386"/>
      <c r="K45" s="385"/>
      <c r="L45" s="387">
        <f t="shared" si="18"/>
        <v>72.045</v>
      </c>
      <c r="M45" s="390">
        <f t="shared" si="19"/>
        <v>0.43822610868207357</v>
      </c>
      <c r="N45" s="384">
        <v>146.304</v>
      </c>
      <c r="O45" s="385">
        <v>21.934000000000005</v>
      </c>
      <c r="P45" s="386"/>
      <c r="Q45" s="385"/>
      <c r="R45" s="387">
        <f t="shared" si="20"/>
        <v>168.238</v>
      </c>
      <c r="S45" s="388">
        <f t="shared" si="21"/>
        <v>0.0016503806701633622</v>
      </c>
      <c r="T45" s="389">
        <v>124.463</v>
      </c>
      <c r="U45" s="385">
        <v>61.978</v>
      </c>
      <c r="V45" s="386"/>
      <c r="W45" s="385"/>
      <c r="X45" s="387">
        <f t="shared" si="22"/>
        <v>186.441</v>
      </c>
      <c r="Y45" s="391">
        <f t="shared" si="23"/>
        <v>-0.09763410408654749</v>
      </c>
    </row>
    <row r="46" spans="1:25" ht="19.5" customHeight="1">
      <c r="A46" s="422" t="s">
        <v>184</v>
      </c>
      <c r="B46" s="384">
        <v>77.004</v>
      </c>
      <c r="C46" s="385">
        <v>18.361</v>
      </c>
      <c r="D46" s="386">
        <v>0</v>
      </c>
      <c r="E46" s="385">
        <v>0</v>
      </c>
      <c r="F46" s="387">
        <f t="shared" si="16"/>
        <v>95.36500000000001</v>
      </c>
      <c r="G46" s="388">
        <f t="shared" si="17"/>
        <v>0.0018765408310904477</v>
      </c>
      <c r="H46" s="389">
        <v>119.82</v>
      </c>
      <c r="I46" s="385">
        <v>27.684</v>
      </c>
      <c r="J46" s="386"/>
      <c r="K46" s="385"/>
      <c r="L46" s="387">
        <f t="shared" si="18"/>
        <v>147.504</v>
      </c>
      <c r="M46" s="390">
        <f t="shared" si="19"/>
        <v>-0.35347515999566104</v>
      </c>
      <c r="N46" s="384">
        <v>150.70799999999997</v>
      </c>
      <c r="O46" s="385">
        <v>45.756</v>
      </c>
      <c r="P46" s="386">
        <v>0</v>
      </c>
      <c r="Q46" s="385">
        <v>0</v>
      </c>
      <c r="R46" s="387">
        <f t="shared" si="20"/>
        <v>196.46399999999997</v>
      </c>
      <c r="S46" s="388">
        <f t="shared" si="21"/>
        <v>0.0019272720074119684</v>
      </c>
      <c r="T46" s="389">
        <v>198.26900000000003</v>
      </c>
      <c r="U46" s="385">
        <v>45.79099999999999</v>
      </c>
      <c r="V46" s="386"/>
      <c r="W46" s="385"/>
      <c r="X46" s="387">
        <f t="shared" si="22"/>
        <v>244.06000000000003</v>
      </c>
      <c r="Y46" s="391">
        <f t="shared" si="23"/>
        <v>-0.19501761861837275</v>
      </c>
    </row>
    <row r="47" spans="1:25" ht="19.5" customHeight="1">
      <c r="A47" s="422" t="s">
        <v>178</v>
      </c>
      <c r="B47" s="384">
        <v>65.58899999999998</v>
      </c>
      <c r="C47" s="385">
        <v>6.234</v>
      </c>
      <c r="D47" s="386">
        <v>0</v>
      </c>
      <c r="E47" s="385">
        <v>0</v>
      </c>
      <c r="F47" s="387">
        <f t="shared" si="16"/>
        <v>71.82299999999998</v>
      </c>
      <c r="G47" s="388">
        <f t="shared" si="17"/>
        <v>0.0014132941027778449</v>
      </c>
      <c r="H47" s="389">
        <v>99.04400000000001</v>
      </c>
      <c r="I47" s="385">
        <v>31.569000000000003</v>
      </c>
      <c r="J47" s="386"/>
      <c r="K47" s="385"/>
      <c r="L47" s="387">
        <f t="shared" si="18"/>
        <v>130.613</v>
      </c>
      <c r="M47" s="390">
        <f t="shared" si="19"/>
        <v>-0.45010833531118666</v>
      </c>
      <c r="N47" s="384">
        <v>111.55399999999997</v>
      </c>
      <c r="O47" s="385">
        <v>15.398</v>
      </c>
      <c r="P47" s="386"/>
      <c r="Q47" s="385"/>
      <c r="R47" s="387">
        <f t="shared" si="20"/>
        <v>126.95199999999997</v>
      </c>
      <c r="S47" s="388">
        <f t="shared" si="21"/>
        <v>0.0012453733807973176</v>
      </c>
      <c r="T47" s="389">
        <v>183.655</v>
      </c>
      <c r="U47" s="385">
        <v>54.928000000000004</v>
      </c>
      <c r="V47" s="386"/>
      <c r="W47" s="385"/>
      <c r="X47" s="387">
        <f t="shared" si="22"/>
        <v>238.583</v>
      </c>
      <c r="Y47" s="391">
        <f t="shared" si="23"/>
        <v>-0.467891677110272</v>
      </c>
    </row>
    <row r="48" spans="1:25" ht="19.5" customHeight="1">
      <c r="A48" s="422" t="s">
        <v>192</v>
      </c>
      <c r="B48" s="384">
        <v>53.186</v>
      </c>
      <c r="C48" s="385">
        <v>15.387</v>
      </c>
      <c r="D48" s="386">
        <v>0</v>
      </c>
      <c r="E48" s="385">
        <v>0</v>
      </c>
      <c r="F48" s="387">
        <f t="shared" si="16"/>
        <v>68.57300000000001</v>
      </c>
      <c r="G48" s="388">
        <f t="shared" si="17"/>
        <v>0.0013493423626106567</v>
      </c>
      <c r="H48" s="389">
        <v>73.554</v>
      </c>
      <c r="I48" s="385">
        <v>9.833</v>
      </c>
      <c r="J48" s="386"/>
      <c r="K48" s="385"/>
      <c r="L48" s="387">
        <f t="shared" si="18"/>
        <v>83.387</v>
      </c>
      <c r="M48" s="390">
        <f t="shared" si="19"/>
        <v>-0.1776535910873397</v>
      </c>
      <c r="N48" s="384">
        <v>106.212</v>
      </c>
      <c r="O48" s="385">
        <v>21.917</v>
      </c>
      <c r="P48" s="386"/>
      <c r="Q48" s="385"/>
      <c r="R48" s="387">
        <f t="shared" si="20"/>
        <v>128.12900000000002</v>
      </c>
      <c r="S48" s="388">
        <f t="shared" si="21"/>
        <v>0.0012569195121634915</v>
      </c>
      <c r="T48" s="389">
        <v>117.495</v>
      </c>
      <c r="U48" s="385">
        <v>22.232</v>
      </c>
      <c r="V48" s="386">
        <v>0</v>
      </c>
      <c r="W48" s="385"/>
      <c r="X48" s="387">
        <f t="shared" si="22"/>
        <v>139.727</v>
      </c>
      <c r="Y48" s="391">
        <f t="shared" si="23"/>
        <v>-0.08300471633971951</v>
      </c>
    </row>
    <row r="49" spans="1:25" ht="19.5" customHeight="1">
      <c r="A49" s="422" t="s">
        <v>206</v>
      </c>
      <c r="B49" s="384">
        <v>0</v>
      </c>
      <c r="C49" s="385">
        <v>0</v>
      </c>
      <c r="D49" s="386">
        <v>65.204</v>
      </c>
      <c r="E49" s="385">
        <v>1.759</v>
      </c>
      <c r="F49" s="387">
        <f t="shared" si="16"/>
        <v>66.963</v>
      </c>
      <c r="G49" s="388">
        <f t="shared" si="17"/>
        <v>0.0013176616544047569</v>
      </c>
      <c r="H49" s="389">
        <v>95.505</v>
      </c>
      <c r="I49" s="385">
        <v>12.854</v>
      </c>
      <c r="J49" s="386"/>
      <c r="K49" s="385"/>
      <c r="L49" s="387">
        <f t="shared" si="18"/>
        <v>108.359</v>
      </c>
      <c r="M49" s="390">
        <f t="shared" si="19"/>
        <v>-0.3820264122038779</v>
      </c>
      <c r="N49" s="384">
        <v>0</v>
      </c>
      <c r="O49" s="385">
        <v>0</v>
      </c>
      <c r="P49" s="386">
        <v>97.92099999999999</v>
      </c>
      <c r="Q49" s="385">
        <v>10.561</v>
      </c>
      <c r="R49" s="387">
        <f t="shared" si="20"/>
        <v>108.482</v>
      </c>
      <c r="S49" s="388">
        <f t="shared" si="21"/>
        <v>0.001064186425543943</v>
      </c>
      <c r="T49" s="389">
        <v>208.005</v>
      </c>
      <c r="U49" s="385">
        <v>33.189</v>
      </c>
      <c r="V49" s="386"/>
      <c r="W49" s="385"/>
      <c r="X49" s="387">
        <f t="shared" si="22"/>
        <v>241.194</v>
      </c>
      <c r="Y49" s="391">
        <f t="shared" si="23"/>
        <v>-0.5502292760184747</v>
      </c>
    </row>
    <row r="50" spans="1:25" ht="19.5" customHeight="1">
      <c r="A50" s="422" t="s">
        <v>188</v>
      </c>
      <c r="B50" s="384">
        <v>52.364</v>
      </c>
      <c r="C50" s="385">
        <v>12.303</v>
      </c>
      <c r="D50" s="386">
        <v>0</v>
      </c>
      <c r="E50" s="385">
        <v>0</v>
      </c>
      <c r="F50" s="387">
        <f>SUM(B50:E50)</f>
        <v>64.667</v>
      </c>
      <c r="G50" s="388">
        <f>F50/$F$9</f>
        <v>0.0012724822096589522</v>
      </c>
      <c r="H50" s="389">
        <v>33.107</v>
      </c>
      <c r="I50" s="385">
        <v>22.403</v>
      </c>
      <c r="J50" s="386"/>
      <c r="K50" s="385"/>
      <c r="L50" s="387">
        <f>SUM(H50:K50)</f>
        <v>55.51</v>
      </c>
      <c r="M50" s="390">
        <f>IF(ISERROR(F50/L50-1),"         /0",(F50/L50-1))</f>
        <v>0.16496126823995683</v>
      </c>
      <c r="N50" s="384">
        <v>102.296</v>
      </c>
      <c r="O50" s="385">
        <v>39.821000000000005</v>
      </c>
      <c r="P50" s="386"/>
      <c r="Q50" s="385"/>
      <c r="R50" s="387">
        <f>SUM(N50:Q50)</f>
        <v>142.11700000000002</v>
      </c>
      <c r="S50" s="388">
        <f>R50/$R$9</f>
        <v>0.0013941389561312344</v>
      </c>
      <c r="T50" s="389">
        <v>93.063</v>
      </c>
      <c r="U50" s="385">
        <v>33.038000000000004</v>
      </c>
      <c r="V50" s="386"/>
      <c r="W50" s="385"/>
      <c r="X50" s="387">
        <f>SUM(T50:W50)</f>
        <v>126.101</v>
      </c>
      <c r="Y50" s="391">
        <f>IF(ISERROR(R50/X50-1),"         /0",IF(R50/X50&gt;5,"  *  ",(R50/X50-1)))</f>
        <v>0.12700930206739058</v>
      </c>
    </row>
    <row r="51" spans="1:25" ht="19.5" customHeight="1">
      <c r="A51" s="422" t="s">
        <v>277</v>
      </c>
      <c r="B51" s="384">
        <v>0</v>
      </c>
      <c r="C51" s="385">
        <v>0</v>
      </c>
      <c r="D51" s="386">
        <v>0</v>
      </c>
      <c r="E51" s="385">
        <v>59.755</v>
      </c>
      <c r="F51" s="387">
        <f>SUM(B51:E51)</f>
        <v>59.755</v>
      </c>
      <c r="G51" s="388">
        <f>F51/$F$9</f>
        <v>0.0011758265334431888</v>
      </c>
      <c r="H51" s="389"/>
      <c r="I51" s="385"/>
      <c r="J51" s="386"/>
      <c r="K51" s="385"/>
      <c r="L51" s="387">
        <f>SUM(H51:K51)</f>
        <v>0</v>
      </c>
      <c r="M51" s="390" t="str">
        <f>IF(ISERROR(F51/L51-1),"         /0",(F51/L51-1))</f>
        <v>         /0</v>
      </c>
      <c r="N51" s="384"/>
      <c r="O51" s="385"/>
      <c r="P51" s="386"/>
      <c r="Q51" s="385">
        <v>78.816</v>
      </c>
      <c r="R51" s="387">
        <f>SUM(N51:Q51)</f>
        <v>78.816</v>
      </c>
      <c r="S51" s="388">
        <f>R51/$R$9</f>
        <v>0.0007731689802517598</v>
      </c>
      <c r="T51" s="389"/>
      <c r="U51" s="385"/>
      <c r="V51" s="386"/>
      <c r="W51" s="385"/>
      <c r="X51" s="387">
        <f>SUM(T51:W51)</f>
        <v>0</v>
      </c>
      <c r="Y51" s="391" t="str">
        <f>IF(ISERROR(R51/X51-1),"         /0",IF(R51/X51&gt;5,"  *  ",(R51/X51-1)))</f>
        <v>         /0</v>
      </c>
    </row>
    <row r="52" spans="1:25" ht="19.5" customHeight="1">
      <c r="A52" s="422" t="s">
        <v>190</v>
      </c>
      <c r="B52" s="384">
        <v>51.53</v>
      </c>
      <c r="C52" s="385">
        <v>4.173</v>
      </c>
      <c r="D52" s="386">
        <v>0</v>
      </c>
      <c r="E52" s="385">
        <v>0</v>
      </c>
      <c r="F52" s="387">
        <f>SUM(B52:E52)</f>
        <v>55.703</v>
      </c>
      <c r="G52" s="388">
        <f>F52/$F$9</f>
        <v>0.0010960934715485893</v>
      </c>
      <c r="H52" s="389">
        <v>58.606</v>
      </c>
      <c r="I52" s="385">
        <v>1.877</v>
      </c>
      <c r="J52" s="386"/>
      <c r="K52" s="385"/>
      <c r="L52" s="387">
        <f>SUM(H52:K52)</f>
        <v>60.483000000000004</v>
      </c>
      <c r="M52" s="390">
        <f>IF(ISERROR(F52/L52-1),"         /0",(F52/L52-1))</f>
        <v>-0.07903047137212116</v>
      </c>
      <c r="N52" s="384">
        <v>94.749</v>
      </c>
      <c r="O52" s="385">
        <v>5.632</v>
      </c>
      <c r="P52" s="386"/>
      <c r="Q52" s="385"/>
      <c r="R52" s="387">
        <f>SUM(N52:Q52)</f>
        <v>100.381</v>
      </c>
      <c r="S52" s="388">
        <f>R52/$R$9</f>
        <v>0.0009847172580015721</v>
      </c>
      <c r="T52" s="389">
        <v>117.89599999999999</v>
      </c>
      <c r="U52" s="385">
        <v>4.905</v>
      </c>
      <c r="V52" s="386"/>
      <c r="W52" s="385"/>
      <c r="X52" s="387">
        <f>SUM(T52:W52)</f>
        <v>122.80099999999999</v>
      </c>
      <c r="Y52" s="391">
        <f>IF(ISERROR(R52/X52-1),"         /0",IF(R52/X52&gt;5,"  *  ",(R52/X52-1)))</f>
        <v>-0.1825718031612119</v>
      </c>
    </row>
    <row r="53" spans="1:25" ht="19.5" customHeight="1" thickBot="1">
      <c r="A53" s="424" t="s">
        <v>171</v>
      </c>
      <c r="B53" s="426">
        <v>178.78500000000003</v>
      </c>
      <c r="C53" s="427">
        <v>66.08999999999999</v>
      </c>
      <c r="D53" s="428">
        <v>0.45</v>
      </c>
      <c r="E53" s="427">
        <v>0.57</v>
      </c>
      <c r="F53" s="429">
        <f>SUM(B53:E53)</f>
        <v>245.89499999999998</v>
      </c>
      <c r="G53" s="430">
        <f>F53/$F$9</f>
        <v>0.0048385886610495</v>
      </c>
      <c r="H53" s="431">
        <v>3692.6839999999997</v>
      </c>
      <c r="I53" s="427">
        <v>1553.1889999999999</v>
      </c>
      <c r="J53" s="428">
        <v>1248.5459999999998</v>
      </c>
      <c r="K53" s="427">
        <v>223.60100000000003</v>
      </c>
      <c r="L53" s="429">
        <f>SUM(H53:K53)</f>
        <v>6718.0199999999995</v>
      </c>
      <c r="M53" s="432">
        <f>IF(ISERROR(F53/L53-1),"         /0",(F53/L53-1))</f>
        <v>-0.9633976975358811</v>
      </c>
      <c r="N53" s="426">
        <v>3296.0670000000005</v>
      </c>
      <c r="O53" s="427">
        <v>1950.25</v>
      </c>
      <c r="P53" s="428">
        <v>1.983</v>
      </c>
      <c r="Q53" s="427">
        <v>6.7780000000000005</v>
      </c>
      <c r="R53" s="429">
        <f>SUM(N53:Q53)</f>
        <v>5255.078000000001</v>
      </c>
      <c r="S53" s="430">
        <f>R53/$R$9</f>
        <v>0.05155124972598785</v>
      </c>
      <c r="T53" s="431">
        <v>8247.019999999999</v>
      </c>
      <c r="U53" s="427">
        <v>3041.7219999999998</v>
      </c>
      <c r="V53" s="428">
        <v>2399.6909699999997</v>
      </c>
      <c r="W53" s="427">
        <v>385.302</v>
      </c>
      <c r="X53" s="429">
        <f>SUM(T53:W53)</f>
        <v>14073.734969999998</v>
      </c>
      <c r="Y53" s="433">
        <f>IF(ISERROR(R53/X53-1),"         /0",IF(R53/X53&gt;5,"  *  ",(R53/X53-1)))</f>
        <v>-0.6266038822528713</v>
      </c>
    </row>
    <row r="54" ht="8.25" customHeight="1" thickTop="1">
      <c r="A54" s="105"/>
    </row>
    <row r="55" ht="14.25">
      <c r="A55" s="105" t="s">
        <v>40</v>
      </c>
    </row>
    <row r="56" ht="14.25">
      <c r="A56" s="112" t="s">
        <v>27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54:Y65536 M54:M65536 Y3 M3">
    <cfRule type="cellIs" priority="9" dxfId="93" operator="lessThan" stopIfTrue="1">
      <formula>0</formula>
    </cfRule>
  </conditionalFormatting>
  <conditionalFormatting sqref="M9:M53 Y9:Y53">
    <cfRule type="cellIs" priority="10" dxfId="93" operator="lessThan">
      <formula>0</formula>
    </cfRule>
    <cfRule type="cellIs" priority="11" dxfId="95" operator="greaterThanOrEqual" stopIfTrue="1">
      <formula>0</formula>
    </cfRule>
  </conditionalFormatting>
  <conditionalFormatting sqref="G7:G8">
    <cfRule type="cellIs" priority="5" dxfId="93" operator="lessThan" stopIfTrue="1">
      <formula>0</formula>
    </cfRule>
  </conditionalFormatting>
  <conditionalFormatting sqref="S7:S8">
    <cfRule type="cellIs" priority="4" dxfId="93" operator="lessThan" stopIfTrue="1">
      <formula>0</formula>
    </cfRule>
  </conditionalFormatting>
  <conditionalFormatting sqref="M5 Y5 Y7:Y8 M7:M8">
    <cfRule type="cellIs" priority="6" dxfId="93" operator="lessThan" stopIfTrue="1">
      <formula>0</formula>
    </cfRule>
  </conditionalFormatting>
  <conditionalFormatting sqref="M6 Y6">
    <cfRule type="cellIs" priority="3" dxfId="93" operator="lessThan" stopIfTrue="1">
      <formula>0</formula>
    </cfRule>
  </conditionalFormatting>
  <conditionalFormatting sqref="G6">
    <cfRule type="cellIs" priority="2" dxfId="93" operator="lessThan" stopIfTrue="1">
      <formula>0</formula>
    </cfRule>
  </conditionalFormatting>
  <conditionalFormatting sqref="S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61"/>
  <sheetViews>
    <sheetView showGridLines="0" zoomScale="88" zoomScaleNormal="88" zoomScalePageLayoutView="0" workbookViewId="0" topLeftCell="A1">
      <selection activeCell="N9" sqref="N9:O59"/>
    </sheetView>
  </sheetViews>
  <sheetFormatPr defaultColWidth="9.140625" defaultRowHeight="15"/>
  <cols>
    <col min="1" max="1" width="15.8515625" style="132" customWidth="1"/>
    <col min="2" max="2" width="12.28125" style="132" customWidth="1"/>
    <col min="3" max="3" width="11.57421875" style="132" customWidth="1"/>
    <col min="4" max="4" width="11.421875" style="132" bestFit="1" customWidth="1"/>
    <col min="5" max="5" width="10.28125" style="132" bestFit="1" customWidth="1"/>
    <col min="6" max="6" width="11.421875" style="132" bestFit="1" customWidth="1"/>
    <col min="7" max="7" width="11.421875" style="132" customWidth="1"/>
    <col min="8" max="8" width="11.421875" style="132" bestFit="1" customWidth="1"/>
    <col min="9" max="9" width="9.00390625" style="132" customWidth="1"/>
    <col min="10" max="10" width="11.421875" style="132" bestFit="1" customWidth="1"/>
    <col min="11" max="11" width="11.421875" style="132" customWidth="1"/>
    <col min="12" max="12" width="12.421875" style="132" bestFit="1" customWidth="1"/>
    <col min="13" max="13" width="10.57421875" style="132" customWidth="1"/>
    <col min="14" max="14" width="12.28125" style="132" customWidth="1"/>
    <col min="15" max="15" width="11.421875" style="132" customWidth="1"/>
    <col min="16" max="16" width="12.421875" style="132" bestFit="1" customWidth="1"/>
    <col min="17" max="17" width="9.140625" style="132" customWidth="1"/>
    <col min="18" max="16384" width="9.140625" style="132" customWidth="1"/>
  </cols>
  <sheetData>
    <row r="1" spans="14:17" ht="18.75" thickBot="1">
      <c r="N1" s="577" t="s">
        <v>26</v>
      </c>
      <c r="O1" s="578"/>
      <c r="P1" s="578"/>
      <c r="Q1" s="579"/>
    </row>
    <row r="2" ht="3.75" customHeight="1" thickBot="1"/>
    <row r="3" spans="1:17" ht="24" customHeight="1" thickTop="1">
      <c r="A3" s="656" t="s">
        <v>47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8"/>
    </row>
    <row r="4" spans="1:17" ht="18.75" customHeight="1" thickBot="1">
      <c r="A4" s="648" t="s">
        <v>36</v>
      </c>
      <c r="B4" s="649"/>
      <c r="C4" s="649"/>
      <c r="D4" s="649"/>
      <c r="E4" s="649"/>
      <c r="F4" s="649"/>
      <c r="G4" s="649"/>
      <c r="H4" s="649"/>
      <c r="I4" s="649"/>
      <c r="J4" s="649"/>
      <c r="K4" s="649"/>
      <c r="L4" s="649"/>
      <c r="M4" s="649"/>
      <c r="N4" s="649"/>
      <c r="O4" s="649"/>
      <c r="P4" s="649"/>
      <c r="Q4" s="650"/>
    </row>
    <row r="5" spans="1:17" s="300" customFormat="1" ht="20.25" customHeight="1" thickBot="1">
      <c r="A5" s="645" t="s">
        <v>136</v>
      </c>
      <c r="B5" s="651" t="s">
        <v>34</v>
      </c>
      <c r="C5" s="652"/>
      <c r="D5" s="652"/>
      <c r="E5" s="652"/>
      <c r="F5" s="653"/>
      <c r="G5" s="653"/>
      <c r="H5" s="653"/>
      <c r="I5" s="654"/>
      <c r="J5" s="652" t="s">
        <v>33</v>
      </c>
      <c r="K5" s="652"/>
      <c r="L5" s="652"/>
      <c r="M5" s="652"/>
      <c r="N5" s="652"/>
      <c r="O5" s="652"/>
      <c r="P5" s="652"/>
      <c r="Q5" s="655"/>
    </row>
    <row r="6" spans="1:17" s="323" customFormat="1" ht="28.5" customHeight="1" thickBot="1">
      <c r="A6" s="646"/>
      <c r="B6" s="591" t="s">
        <v>155</v>
      </c>
      <c r="C6" s="592"/>
      <c r="D6" s="593"/>
      <c r="E6" s="599" t="s">
        <v>32</v>
      </c>
      <c r="F6" s="591" t="s">
        <v>156</v>
      </c>
      <c r="G6" s="592"/>
      <c r="H6" s="593"/>
      <c r="I6" s="601" t="s">
        <v>31</v>
      </c>
      <c r="J6" s="591" t="s">
        <v>157</v>
      </c>
      <c r="K6" s="592"/>
      <c r="L6" s="593"/>
      <c r="M6" s="599" t="s">
        <v>32</v>
      </c>
      <c r="N6" s="591" t="s">
        <v>158</v>
      </c>
      <c r="O6" s="592"/>
      <c r="P6" s="593"/>
      <c r="Q6" s="599" t="s">
        <v>31</v>
      </c>
    </row>
    <row r="7" spans="1:17" s="135" customFormat="1" ht="22.5" customHeight="1" thickBot="1">
      <c r="A7" s="647"/>
      <c r="B7" s="103" t="s">
        <v>20</v>
      </c>
      <c r="C7" s="100" t="s">
        <v>19</v>
      </c>
      <c r="D7" s="100" t="s">
        <v>15</v>
      </c>
      <c r="E7" s="600"/>
      <c r="F7" s="103" t="s">
        <v>20</v>
      </c>
      <c r="G7" s="101" t="s">
        <v>19</v>
      </c>
      <c r="H7" s="100" t="s">
        <v>15</v>
      </c>
      <c r="I7" s="602"/>
      <c r="J7" s="103" t="s">
        <v>20</v>
      </c>
      <c r="K7" s="100" t="s">
        <v>19</v>
      </c>
      <c r="L7" s="101" t="s">
        <v>15</v>
      </c>
      <c r="M7" s="600"/>
      <c r="N7" s="102" t="s">
        <v>20</v>
      </c>
      <c r="O7" s="101" t="s">
        <v>19</v>
      </c>
      <c r="P7" s="100" t="s">
        <v>15</v>
      </c>
      <c r="Q7" s="600"/>
    </row>
    <row r="8" spans="1:17" s="485" customFormat="1" ht="18" customHeight="1" thickBot="1">
      <c r="A8" s="478" t="s">
        <v>46</v>
      </c>
      <c r="B8" s="479">
        <f>SUM(B9:B59)</f>
        <v>1732756</v>
      </c>
      <c r="C8" s="480">
        <f>SUM(C9:C59)</f>
        <v>59977</v>
      </c>
      <c r="D8" s="480">
        <f>C8+B8</f>
        <v>1792733</v>
      </c>
      <c r="E8" s="481">
        <f>D8/$D$8</f>
        <v>1</v>
      </c>
      <c r="F8" s="480">
        <f>SUM(F9:F59)</f>
        <v>1737328</v>
      </c>
      <c r="G8" s="480">
        <f>SUM(G9:G59)</f>
        <v>63180</v>
      </c>
      <c r="H8" s="480">
        <f aca="true" t="shared" si="0" ref="H8:H59">G8+F8</f>
        <v>1800508</v>
      </c>
      <c r="I8" s="482">
        <f>(D8/H8-1)</f>
        <v>-0.004318225745178594</v>
      </c>
      <c r="J8" s="483">
        <f>SUM(J9:J59)</f>
        <v>3736569</v>
      </c>
      <c r="K8" s="480">
        <f>SUM(K9:K59)</f>
        <v>133510</v>
      </c>
      <c r="L8" s="480">
        <f aca="true" t="shared" si="1" ref="L8:L59">K8+J8</f>
        <v>3870079</v>
      </c>
      <c r="M8" s="481">
        <f>(L8/$L$8)</f>
        <v>1</v>
      </c>
      <c r="N8" s="480">
        <f>SUM(N9:N59)</f>
        <v>3679018</v>
      </c>
      <c r="O8" s="480">
        <f>SUM(O9:O59)</f>
        <v>141479</v>
      </c>
      <c r="P8" s="480">
        <f aca="true" t="shared" si="2" ref="P8:P59">O8+N8</f>
        <v>3820497</v>
      </c>
      <c r="Q8" s="484">
        <f>(L8/P8-1)</f>
        <v>0.012977892666844237</v>
      </c>
    </row>
    <row r="9" spans="1:17" s="133" customFormat="1" ht="18" customHeight="1" thickTop="1">
      <c r="A9" s="456" t="s">
        <v>207</v>
      </c>
      <c r="B9" s="457">
        <v>234222</v>
      </c>
      <c r="C9" s="458">
        <v>87</v>
      </c>
      <c r="D9" s="458">
        <f aca="true" t="shared" si="3" ref="D9:D59">C9+B9</f>
        <v>234309</v>
      </c>
      <c r="E9" s="459">
        <f>D9/$D$8</f>
        <v>0.1306993289017383</v>
      </c>
      <c r="F9" s="460">
        <v>226096</v>
      </c>
      <c r="G9" s="458">
        <v>56</v>
      </c>
      <c r="H9" s="458">
        <f t="shared" si="0"/>
        <v>226152</v>
      </c>
      <c r="I9" s="461">
        <f>(D9/H9-1)</f>
        <v>0.03606866178499413</v>
      </c>
      <c r="J9" s="460">
        <v>471198</v>
      </c>
      <c r="K9" s="458">
        <v>130</v>
      </c>
      <c r="L9" s="458">
        <f t="shared" si="1"/>
        <v>471328</v>
      </c>
      <c r="M9" s="461">
        <f>(L9/$L$8)</f>
        <v>0.12178769477315579</v>
      </c>
      <c r="N9" s="460">
        <v>446155</v>
      </c>
      <c r="O9" s="458">
        <v>823</v>
      </c>
      <c r="P9" s="458">
        <f t="shared" si="2"/>
        <v>446978</v>
      </c>
      <c r="Q9" s="462">
        <f>(L9/P9-1)</f>
        <v>0.05447695412302167</v>
      </c>
    </row>
    <row r="10" spans="1:17" s="133" customFormat="1" ht="18" customHeight="1">
      <c r="A10" s="463" t="s">
        <v>208</v>
      </c>
      <c r="B10" s="464">
        <v>172729</v>
      </c>
      <c r="C10" s="465">
        <v>13</v>
      </c>
      <c r="D10" s="465">
        <f t="shared" si="3"/>
        <v>172742</v>
      </c>
      <c r="E10" s="466">
        <f>D10/$D$8</f>
        <v>0.09635679155791743</v>
      </c>
      <c r="F10" s="467">
        <v>174510</v>
      </c>
      <c r="G10" s="465">
        <v>384</v>
      </c>
      <c r="H10" s="465">
        <f t="shared" si="0"/>
        <v>174894</v>
      </c>
      <c r="I10" s="468">
        <f>(D10/H10-1)</f>
        <v>-0.012304595926675543</v>
      </c>
      <c r="J10" s="467">
        <v>363822</v>
      </c>
      <c r="K10" s="465">
        <v>78</v>
      </c>
      <c r="L10" s="465">
        <f t="shared" si="1"/>
        <v>363900</v>
      </c>
      <c r="M10" s="468">
        <f>(L10/$L$8)</f>
        <v>0.09402908829509682</v>
      </c>
      <c r="N10" s="467">
        <v>345287</v>
      </c>
      <c r="O10" s="465">
        <v>506</v>
      </c>
      <c r="P10" s="465">
        <f t="shared" si="2"/>
        <v>345793</v>
      </c>
      <c r="Q10" s="469">
        <f>(L10/P10-1)</f>
        <v>0.05236369735651092</v>
      </c>
    </row>
    <row r="11" spans="1:17" s="133" customFormat="1" ht="18" customHeight="1">
      <c r="A11" s="463" t="s">
        <v>209</v>
      </c>
      <c r="B11" s="464">
        <v>167650</v>
      </c>
      <c r="C11" s="465">
        <v>69</v>
      </c>
      <c r="D11" s="465">
        <f t="shared" si="3"/>
        <v>167719</v>
      </c>
      <c r="E11" s="466">
        <f>D11/$D$8</f>
        <v>0.09355492424136778</v>
      </c>
      <c r="F11" s="467">
        <v>160501</v>
      </c>
      <c r="G11" s="465">
        <v>28</v>
      </c>
      <c r="H11" s="465">
        <f t="shared" si="0"/>
        <v>160529</v>
      </c>
      <c r="I11" s="468">
        <f>(D11/H11-1)</f>
        <v>0.04478941499666722</v>
      </c>
      <c r="J11" s="467">
        <v>383011</v>
      </c>
      <c r="K11" s="465">
        <v>874</v>
      </c>
      <c r="L11" s="465">
        <f t="shared" si="1"/>
        <v>383885</v>
      </c>
      <c r="M11" s="468">
        <f>(L11/$L$8)</f>
        <v>0.09919306556791219</v>
      </c>
      <c r="N11" s="467">
        <v>372707</v>
      </c>
      <c r="O11" s="465">
        <v>639</v>
      </c>
      <c r="P11" s="465">
        <f t="shared" si="2"/>
        <v>373346</v>
      </c>
      <c r="Q11" s="469">
        <f>(L11/P11-1)</f>
        <v>0.028228506532814057</v>
      </c>
    </row>
    <row r="12" spans="1:17" s="133" customFormat="1" ht="18" customHeight="1">
      <c r="A12" s="463" t="s">
        <v>210</v>
      </c>
      <c r="B12" s="464">
        <v>111430</v>
      </c>
      <c r="C12" s="465">
        <v>756</v>
      </c>
      <c r="D12" s="465">
        <f t="shared" si="3"/>
        <v>112186</v>
      </c>
      <c r="E12" s="466">
        <f>D12/$D$8</f>
        <v>0.06257819764571745</v>
      </c>
      <c r="F12" s="467">
        <v>119905</v>
      </c>
      <c r="G12" s="465">
        <v>1626</v>
      </c>
      <c r="H12" s="465">
        <f>G12+F12</f>
        <v>121531</v>
      </c>
      <c r="I12" s="468">
        <f>(D12/H12-1)</f>
        <v>-0.07689396121154268</v>
      </c>
      <c r="J12" s="467">
        <v>250883</v>
      </c>
      <c r="K12" s="465">
        <v>803</v>
      </c>
      <c r="L12" s="465">
        <f>K12+J12</f>
        <v>251686</v>
      </c>
      <c r="M12" s="468">
        <f>(L12/$L$8)</f>
        <v>0.06503381455520675</v>
      </c>
      <c r="N12" s="467">
        <v>259856</v>
      </c>
      <c r="O12" s="465">
        <v>2976</v>
      </c>
      <c r="P12" s="465">
        <f>O12+N12</f>
        <v>262832</v>
      </c>
      <c r="Q12" s="469">
        <f>(L12/P12-1)</f>
        <v>-0.042407317221647256</v>
      </c>
    </row>
    <row r="13" spans="1:17" s="133" customFormat="1" ht="18" customHeight="1">
      <c r="A13" s="463" t="s">
        <v>211</v>
      </c>
      <c r="B13" s="464">
        <v>80787</v>
      </c>
      <c r="C13" s="465">
        <v>137</v>
      </c>
      <c r="D13" s="465">
        <f t="shared" si="3"/>
        <v>80924</v>
      </c>
      <c r="E13" s="466">
        <f aca="true" t="shared" si="4" ref="E13:E21">D13/$D$8</f>
        <v>0.04514001806180842</v>
      </c>
      <c r="F13" s="467">
        <v>72683</v>
      </c>
      <c r="G13" s="465">
        <v>50</v>
      </c>
      <c r="H13" s="465">
        <f aca="true" t="shared" si="5" ref="H13:H21">G13+F13</f>
        <v>72733</v>
      </c>
      <c r="I13" s="468">
        <f aca="true" t="shared" si="6" ref="I13:I21">(D13/H13-1)</f>
        <v>0.11261738138121613</v>
      </c>
      <c r="J13" s="467">
        <v>182474</v>
      </c>
      <c r="K13" s="465">
        <v>806</v>
      </c>
      <c r="L13" s="465">
        <f aca="true" t="shared" si="7" ref="L13:L21">K13+J13</f>
        <v>183280</v>
      </c>
      <c r="M13" s="468">
        <f aca="true" t="shared" si="8" ref="M13:M21">(L13/$L$8)</f>
        <v>0.04735820638286712</v>
      </c>
      <c r="N13" s="467">
        <v>175663</v>
      </c>
      <c r="O13" s="465">
        <v>312</v>
      </c>
      <c r="P13" s="465">
        <f aca="true" t="shared" si="9" ref="P13:P21">O13+N13</f>
        <v>175975</v>
      </c>
      <c r="Q13" s="469">
        <f aca="true" t="shared" si="10" ref="Q13:Q21">(L13/P13-1)</f>
        <v>0.041511578349197276</v>
      </c>
    </row>
    <row r="14" spans="1:17" s="133" customFormat="1" ht="18" customHeight="1">
      <c r="A14" s="463" t="s">
        <v>212</v>
      </c>
      <c r="B14" s="464">
        <v>73635</v>
      </c>
      <c r="C14" s="465">
        <v>696</v>
      </c>
      <c r="D14" s="465">
        <f t="shared" si="3"/>
        <v>74331</v>
      </c>
      <c r="E14" s="466">
        <f t="shared" si="4"/>
        <v>0.04146239289397808</v>
      </c>
      <c r="F14" s="467">
        <v>76975</v>
      </c>
      <c r="G14" s="465">
        <v>329</v>
      </c>
      <c r="H14" s="465">
        <f t="shared" si="5"/>
        <v>77304</v>
      </c>
      <c r="I14" s="468">
        <f t="shared" si="6"/>
        <v>-0.038458553244334004</v>
      </c>
      <c r="J14" s="467">
        <v>149969</v>
      </c>
      <c r="K14" s="465">
        <v>1042</v>
      </c>
      <c r="L14" s="465">
        <f t="shared" si="7"/>
        <v>151011</v>
      </c>
      <c r="M14" s="468">
        <f t="shared" si="8"/>
        <v>0.03902013369752917</v>
      </c>
      <c r="N14" s="467">
        <v>155923</v>
      </c>
      <c r="O14" s="465">
        <v>909</v>
      </c>
      <c r="P14" s="465">
        <f t="shared" si="9"/>
        <v>156832</v>
      </c>
      <c r="Q14" s="469">
        <f t="shared" si="10"/>
        <v>-0.037116149765354045</v>
      </c>
    </row>
    <row r="15" spans="1:17" s="133" customFormat="1" ht="18" customHeight="1">
      <c r="A15" s="463" t="s">
        <v>213</v>
      </c>
      <c r="B15" s="464">
        <v>53630</v>
      </c>
      <c r="C15" s="465">
        <v>12016</v>
      </c>
      <c r="D15" s="465">
        <f t="shared" si="3"/>
        <v>65646</v>
      </c>
      <c r="E15" s="466">
        <f t="shared" si="4"/>
        <v>0.03661783433450491</v>
      </c>
      <c r="F15" s="467">
        <v>59061</v>
      </c>
      <c r="G15" s="465">
        <v>15441</v>
      </c>
      <c r="H15" s="465">
        <f t="shared" si="5"/>
        <v>74502</v>
      </c>
      <c r="I15" s="468">
        <f t="shared" si="6"/>
        <v>-0.118869292099541</v>
      </c>
      <c r="J15" s="467">
        <v>124128</v>
      </c>
      <c r="K15" s="465">
        <v>30044</v>
      </c>
      <c r="L15" s="465">
        <f t="shared" si="7"/>
        <v>154172</v>
      </c>
      <c r="M15" s="468">
        <f t="shared" si="8"/>
        <v>0.03983691288989191</v>
      </c>
      <c r="N15" s="467">
        <v>134776</v>
      </c>
      <c r="O15" s="465">
        <v>32604</v>
      </c>
      <c r="P15" s="465">
        <f t="shared" si="9"/>
        <v>167380</v>
      </c>
      <c r="Q15" s="469">
        <f t="shared" si="10"/>
        <v>-0.0789102640697813</v>
      </c>
    </row>
    <row r="16" spans="1:17" s="133" customFormat="1" ht="18" customHeight="1">
      <c r="A16" s="463" t="s">
        <v>214</v>
      </c>
      <c r="B16" s="464">
        <v>59761</v>
      </c>
      <c r="C16" s="465">
        <v>174</v>
      </c>
      <c r="D16" s="465">
        <f t="shared" si="3"/>
        <v>59935</v>
      </c>
      <c r="E16" s="466">
        <f t="shared" si="4"/>
        <v>0.0334321954245278</v>
      </c>
      <c r="F16" s="467">
        <v>66639</v>
      </c>
      <c r="G16" s="465">
        <v>565</v>
      </c>
      <c r="H16" s="465">
        <f t="shared" si="5"/>
        <v>67204</v>
      </c>
      <c r="I16" s="468">
        <f t="shared" si="6"/>
        <v>-0.10816320457115647</v>
      </c>
      <c r="J16" s="467">
        <v>120494</v>
      </c>
      <c r="K16" s="465">
        <v>413</v>
      </c>
      <c r="L16" s="465">
        <f t="shared" si="7"/>
        <v>120907</v>
      </c>
      <c r="M16" s="468">
        <f t="shared" si="8"/>
        <v>0.031241481117052133</v>
      </c>
      <c r="N16" s="467">
        <v>135553</v>
      </c>
      <c r="O16" s="465">
        <v>1628</v>
      </c>
      <c r="P16" s="465">
        <f t="shared" si="9"/>
        <v>137181</v>
      </c>
      <c r="Q16" s="469">
        <f t="shared" si="10"/>
        <v>-0.11863158892266423</v>
      </c>
    </row>
    <row r="17" spans="1:17" s="133" customFormat="1" ht="18" customHeight="1">
      <c r="A17" s="463" t="s">
        <v>215</v>
      </c>
      <c r="B17" s="464">
        <v>59087</v>
      </c>
      <c r="C17" s="465">
        <v>13</v>
      </c>
      <c r="D17" s="465">
        <f t="shared" si="3"/>
        <v>59100</v>
      </c>
      <c r="E17" s="466">
        <f t="shared" si="4"/>
        <v>0.03296642612145813</v>
      </c>
      <c r="F17" s="467">
        <v>50114</v>
      </c>
      <c r="G17" s="465">
        <v>6</v>
      </c>
      <c r="H17" s="465">
        <f t="shared" si="5"/>
        <v>50120</v>
      </c>
      <c r="I17" s="468">
        <f t="shared" si="6"/>
        <v>0.17916999201915407</v>
      </c>
      <c r="J17" s="467">
        <v>131764</v>
      </c>
      <c r="K17" s="465">
        <v>318</v>
      </c>
      <c r="L17" s="465">
        <f t="shared" si="7"/>
        <v>132082</v>
      </c>
      <c r="M17" s="468">
        <f t="shared" si="8"/>
        <v>0.0341290190717037</v>
      </c>
      <c r="N17" s="467">
        <v>113539</v>
      </c>
      <c r="O17" s="465">
        <v>36</v>
      </c>
      <c r="P17" s="465">
        <f t="shared" si="9"/>
        <v>113575</v>
      </c>
      <c r="Q17" s="469">
        <f t="shared" si="10"/>
        <v>0.16294959278010124</v>
      </c>
    </row>
    <row r="18" spans="1:17" s="133" customFormat="1" ht="18" customHeight="1">
      <c r="A18" s="463" t="s">
        <v>216</v>
      </c>
      <c r="B18" s="464">
        <v>46394</v>
      </c>
      <c r="C18" s="465">
        <v>36</v>
      </c>
      <c r="D18" s="465">
        <f t="shared" si="3"/>
        <v>46430</v>
      </c>
      <c r="E18" s="466">
        <f t="shared" si="4"/>
        <v>0.025899004480868036</v>
      </c>
      <c r="F18" s="467">
        <v>44059</v>
      </c>
      <c r="G18" s="465">
        <v>13</v>
      </c>
      <c r="H18" s="465">
        <f t="shared" si="5"/>
        <v>44072</v>
      </c>
      <c r="I18" s="468">
        <f t="shared" si="6"/>
        <v>0.05350335814122342</v>
      </c>
      <c r="J18" s="467">
        <v>93775</v>
      </c>
      <c r="K18" s="465">
        <v>67</v>
      </c>
      <c r="L18" s="465">
        <f t="shared" si="7"/>
        <v>93842</v>
      </c>
      <c r="M18" s="468">
        <f t="shared" si="8"/>
        <v>0.02424808382464544</v>
      </c>
      <c r="N18" s="467">
        <v>90576</v>
      </c>
      <c r="O18" s="465">
        <v>26</v>
      </c>
      <c r="P18" s="465">
        <f t="shared" si="9"/>
        <v>90602</v>
      </c>
      <c r="Q18" s="469">
        <f t="shared" si="10"/>
        <v>0.035760799982340385</v>
      </c>
    </row>
    <row r="19" spans="1:17" s="133" customFormat="1" ht="18" customHeight="1">
      <c r="A19" s="463" t="s">
        <v>217</v>
      </c>
      <c r="B19" s="464">
        <v>40331</v>
      </c>
      <c r="C19" s="465">
        <v>6</v>
      </c>
      <c r="D19" s="465">
        <f t="shared" si="3"/>
        <v>40337</v>
      </c>
      <c r="E19" s="466">
        <f t="shared" si="4"/>
        <v>0.02250028308733091</v>
      </c>
      <c r="F19" s="467">
        <v>40047</v>
      </c>
      <c r="G19" s="465"/>
      <c r="H19" s="465">
        <f t="shared" si="5"/>
        <v>40047</v>
      </c>
      <c r="I19" s="468">
        <f t="shared" si="6"/>
        <v>0.007241491247783838</v>
      </c>
      <c r="J19" s="467">
        <v>91502</v>
      </c>
      <c r="K19" s="465">
        <v>25</v>
      </c>
      <c r="L19" s="465">
        <f t="shared" si="7"/>
        <v>91527</v>
      </c>
      <c r="M19" s="468">
        <f t="shared" si="8"/>
        <v>0.023649904821064376</v>
      </c>
      <c r="N19" s="467">
        <v>91083</v>
      </c>
      <c r="O19" s="465">
        <v>2</v>
      </c>
      <c r="P19" s="465">
        <f t="shared" si="9"/>
        <v>91085</v>
      </c>
      <c r="Q19" s="469">
        <f t="shared" si="10"/>
        <v>0.004852610199264529</v>
      </c>
    </row>
    <row r="20" spans="1:17" s="133" customFormat="1" ht="18" customHeight="1">
      <c r="A20" s="463" t="s">
        <v>218</v>
      </c>
      <c r="B20" s="464">
        <v>40312</v>
      </c>
      <c r="C20" s="465">
        <v>2</v>
      </c>
      <c r="D20" s="465">
        <f t="shared" si="3"/>
        <v>40314</v>
      </c>
      <c r="E20" s="466">
        <f t="shared" si="4"/>
        <v>0.02248745351371342</v>
      </c>
      <c r="F20" s="467">
        <v>47209</v>
      </c>
      <c r="G20" s="465">
        <v>7</v>
      </c>
      <c r="H20" s="465">
        <f t="shared" si="5"/>
        <v>47216</v>
      </c>
      <c r="I20" s="468">
        <f t="shared" si="6"/>
        <v>-0.14617926126736702</v>
      </c>
      <c r="J20" s="467">
        <v>90385</v>
      </c>
      <c r="K20" s="465">
        <v>62</v>
      </c>
      <c r="L20" s="465">
        <f t="shared" si="7"/>
        <v>90447</v>
      </c>
      <c r="M20" s="468">
        <f t="shared" si="8"/>
        <v>0.02337084075027926</v>
      </c>
      <c r="N20" s="467">
        <v>105676</v>
      </c>
      <c r="O20" s="465">
        <v>108</v>
      </c>
      <c r="P20" s="465">
        <f t="shared" si="9"/>
        <v>105784</v>
      </c>
      <c r="Q20" s="469">
        <f t="shared" si="10"/>
        <v>-0.14498411858125992</v>
      </c>
    </row>
    <row r="21" spans="1:17" s="133" customFormat="1" ht="18" customHeight="1">
      <c r="A21" s="463" t="s">
        <v>219</v>
      </c>
      <c r="B21" s="464">
        <v>31291</v>
      </c>
      <c r="C21" s="465">
        <v>12</v>
      </c>
      <c r="D21" s="465">
        <f t="shared" si="3"/>
        <v>31303</v>
      </c>
      <c r="E21" s="466">
        <f t="shared" si="4"/>
        <v>0.017461049693401082</v>
      </c>
      <c r="F21" s="467">
        <v>31082</v>
      </c>
      <c r="G21" s="465">
        <v>11</v>
      </c>
      <c r="H21" s="465">
        <f t="shared" si="5"/>
        <v>31093</v>
      </c>
      <c r="I21" s="468">
        <f t="shared" si="6"/>
        <v>0.006753931753127773</v>
      </c>
      <c r="J21" s="467">
        <v>66820</v>
      </c>
      <c r="K21" s="465">
        <v>14</v>
      </c>
      <c r="L21" s="465">
        <f t="shared" si="7"/>
        <v>66834</v>
      </c>
      <c r="M21" s="468">
        <f t="shared" si="8"/>
        <v>0.017269414913752407</v>
      </c>
      <c r="N21" s="467">
        <v>64554</v>
      </c>
      <c r="O21" s="465">
        <v>41</v>
      </c>
      <c r="P21" s="465">
        <f t="shared" si="9"/>
        <v>64595</v>
      </c>
      <c r="Q21" s="469">
        <f t="shared" si="10"/>
        <v>0.03466212555151338</v>
      </c>
    </row>
    <row r="22" spans="1:17" s="133" customFormat="1" ht="18" customHeight="1">
      <c r="A22" s="463" t="s">
        <v>220</v>
      </c>
      <c r="B22" s="464">
        <v>25309</v>
      </c>
      <c r="C22" s="465">
        <v>4076</v>
      </c>
      <c r="D22" s="465">
        <f t="shared" si="3"/>
        <v>29385</v>
      </c>
      <c r="E22" s="466">
        <f>D22/$D$8</f>
        <v>0.016391174815212305</v>
      </c>
      <c r="F22" s="467">
        <v>26281</v>
      </c>
      <c r="G22" s="465">
        <v>3748</v>
      </c>
      <c r="H22" s="465">
        <f>G22+F22</f>
        <v>30029</v>
      </c>
      <c r="I22" s="468">
        <f>(D22/H22-1)</f>
        <v>-0.021445935595590937</v>
      </c>
      <c r="J22" s="467">
        <v>56557</v>
      </c>
      <c r="K22" s="465">
        <v>8493</v>
      </c>
      <c r="L22" s="465">
        <f>K22+J22</f>
        <v>65050</v>
      </c>
      <c r="M22" s="468">
        <f>(L22/$L$8)</f>
        <v>0.016808442411640694</v>
      </c>
      <c r="N22" s="467">
        <v>55155</v>
      </c>
      <c r="O22" s="465">
        <v>9080</v>
      </c>
      <c r="P22" s="465">
        <f>O22+N22</f>
        <v>64235</v>
      </c>
      <c r="Q22" s="469">
        <f>(L22/P22-1)</f>
        <v>0.012687787031991915</v>
      </c>
    </row>
    <row r="23" spans="1:17" s="133" customFormat="1" ht="18" customHeight="1">
      <c r="A23" s="463" t="s">
        <v>221</v>
      </c>
      <c r="B23" s="464">
        <v>25967</v>
      </c>
      <c r="C23" s="465">
        <v>2672</v>
      </c>
      <c r="D23" s="465">
        <f t="shared" si="3"/>
        <v>28639</v>
      </c>
      <c r="E23" s="466">
        <f>D23/$D$8</f>
        <v>0.015975050383966825</v>
      </c>
      <c r="F23" s="467">
        <v>18375</v>
      </c>
      <c r="G23" s="465">
        <v>4395</v>
      </c>
      <c r="H23" s="465">
        <f>G23+F23</f>
        <v>22770</v>
      </c>
      <c r="I23" s="468">
        <f>(D23/H23-1)</f>
        <v>0.2577514273166448</v>
      </c>
      <c r="J23" s="467">
        <v>56694</v>
      </c>
      <c r="K23" s="465">
        <v>6542</v>
      </c>
      <c r="L23" s="465">
        <f>K23+J23</f>
        <v>63236</v>
      </c>
      <c r="M23" s="468">
        <f>(L23/$L$8)</f>
        <v>0.016339718129784946</v>
      </c>
      <c r="N23" s="467">
        <v>38424</v>
      </c>
      <c r="O23" s="465">
        <v>10602</v>
      </c>
      <c r="P23" s="465">
        <f>O23+N23</f>
        <v>49026</v>
      </c>
      <c r="Q23" s="469">
        <f>(L23/P23-1)</f>
        <v>0.2898462040549912</v>
      </c>
    </row>
    <row r="24" spans="1:17" s="133" customFormat="1" ht="18" customHeight="1">
      <c r="A24" s="463" t="s">
        <v>222</v>
      </c>
      <c r="B24" s="464">
        <v>24217</v>
      </c>
      <c r="C24" s="465">
        <v>299</v>
      </c>
      <c r="D24" s="465">
        <f t="shared" si="3"/>
        <v>24516</v>
      </c>
      <c r="E24" s="466">
        <f>D24/$D$8</f>
        <v>0.013675209861144967</v>
      </c>
      <c r="F24" s="467">
        <v>22994</v>
      </c>
      <c r="G24" s="465">
        <v>16</v>
      </c>
      <c r="H24" s="465">
        <f>G24+F24</f>
        <v>23010</v>
      </c>
      <c r="I24" s="468">
        <f>(D24/H24-1)</f>
        <v>0.06544980443285531</v>
      </c>
      <c r="J24" s="467">
        <v>53937</v>
      </c>
      <c r="K24" s="465">
        <v>489</v>
      </c>
      <c r="L24" s="465">
        <f>K24+J24</f>
        <v>54426</v>
      </c>
      <c r="M24" s="468">
        <f>(L24/$L$8)</f>
        <v>0.014063278811621158</v>
      </c>
      <c r="N24" s="467">
        <v>51041</v>
      </c>
      <c r="O24" s="465">
        <v>237</v>
      </c>
      <c r="P24" s="465">
        <f>O24+N24</f>
        <v>51278</v>
      </c>
      <c r="Q24" s="469">
        <f>(L24/P24-1)</f>
        <v>0.061390849877140274</v>
      </c>
    </row>
    <row r="25" spans="1:17" s="133" customFormat="1" ht="18" customHeight="1">
      <c r="A25" s="463" t="s">
        <v>223</v>
      </c>
      <c r="B25" s="464">
        <v>22234</v>
      </c>
      <c r="C25" s="465">
        <v>136</v>
      </c>
      <c r="D25" s="465">
        <f t="shared" si="3"/>
        <v>22370</v>
      </c>
      <c r="E25" s="466">
        <f aca="true" t="shared" si="11" ref="E25:E38">D25/$D$8</f>
        <v>0.012478154861878483</v>
      </c>
      <c r="F25" s="467">
        <v>25235</v>
      </c>
      <c r="G25" s="465"/>
      <c r="H25" s="465">
        <f t="shared" si="0"/>
        <v>25235</v>
      </c>
      <c r="I25" s="468">
        <f aca="true" t="shared" si="12" ref="I25:I38">(D25/H25-1)</f>
        <v>-0.11353279175747966</v>
      </c>
      <c r="J25" s="467">
        <v>43990</v>
      </c>
      <c r="K25" s="465">
        <v>136</v>
      </c>
      <c r="L25" s="465">
        <f t="shared" si="1"/>
        <v>44126</v>
      </c>
      <c r="M25" s="468">
        <f aca="true" t="shared" si="13" ref="M25:M38">(L25/$L$8)</f>
        <v>0.01140183443283716</v>
      </c>
      <c r="N25" s="467">
        <v>50669</v>
      </c>
      <c r="O25" s="465"/>
      <c r="P25" s="465">
        <f t="shared" si="2"/>
        <v>50669</v>
      </c>
      <c r="Q25" s="469">
        <f aca="true" t="shared" si="14" ref="Q25:Q38">(L25/P25-1)</f>
        <v>-0.1291322110165979</v>
      </c>
    </row>
    <row r="26" spans="1:17" s="133" customFormat="1" ht="18" customHeight="1">
      <c r="A26" s="463" t="s">
        <v>224</v>
      </c>
      <c r="B26" s="464">
        <v>21254</v>
      </c>
      <c r="C26" s="465">
        <v>19</v>
      </c>
      <c r="D26" s="465">
        <f t="shared" si="3"/>
        <v>21273</v>
      </c>
      <c r="E26" s="466">
        <f t="shared" si="11"/>
        <v>0.011866239981079168</v>
      </c>
      <c r="F26" s="467">
        <v>20580</v>
      </c>
      <c r="G26" s="465">
        <v>131</v>
      </c>
      <c r="H26" s="465">
        <f>G26+F26</f>
        <v>20711</v>
      </c>
      <c r="I26" s="468">
        <f t="shared" si="12"/>
        <v>0.027135338708898615</v>
      </c>
      <c r="J26" s="467">
        <v>46241</v>
      </c>
      <c r="K26" s="465">
        <v>145</v>
      </c>
      <c r="L26" s="465">
        <f>K26+J26</f>
        <v>46386</v>
      </c>
      <c r="M26" s="468">
        <f t="shared" si="13"/>
        <v>0.011985801840220833</v>
      </c>
      <c r="N26" s="467">
        <v>45038</v>
      </c>
      <c r="O26" s="465">
        <v>131</v>
      </c>
      <c r="P26" s="465">
        <f>O26+N26</f>
        <v>45169</v>
      </c>
      <c r="Q26" s="469">
        <f t="shared" si="14"/>
        <v>0.02694325754389082</v>
      </c>
    </row>
    <row r="27" spans="1:17" s="133" customFormat="1" ht="18" customHeight="1">
      <c r="A27" s="463" t="s">
        <v>225</v>
      </c>
      <c r="B27" s="464">
        <v>19403</v>
      </c>
      <c r="C27" s="465">
        <v>289</v>
      </c>
      <c r="D27" s="465">
        <f t="shared" si="3"/>
        <v>19692</v>
      </c>
      <c r="E27" s="466">
        <f t="shared" si="11"/>
        <v>0.01098434624676402</v>
      </c>
      <c r="F27" s="467">
        <v>25285</v>
      </c>
      <c r="G27" s="465">
        <v>625</v>
      </c>
      <c r="H27" s="465">
        <f>G27+F27</f>
        <v>25910</v>
      </c>
      <c r="I27" s="468">
        <f t="shared" si="12"/>
        <v>-0.2399845619451949</v>
      </c>
      <c r="J27" s="467">
        <v>35786</v>
      </c>
      <c r="K27" s="465">
        <v>703</v>
      </c>
      <c r="L27" s="465">
        <f>K27+J27</f>
        <v>36489</v>
      </c>
      <c r="M27" s="468">
        <f t="shared" si="13"/>
        <v>0.009428489702664985</v>
      </c>
      <c r="N27" s="467">
        <v>49261</v>
      </c>
      <c r="O27" s="465">
        <v>1309</v>
      </c>
      <c r="P27" s="465">
        <f>O27+N27</f>
        <v>50570</v>
      </c>
      <c r="Q27" s="469">
        <f t="shared" si="14"/>
        <v>-0.27844571880561597</v>
      </c>
    </row>
    <row r="28" spans="1:17" s="133" customFormat="1" ht="18" customHeight="1">
      <c r="A28" s="463" t="s">
        <v>226</v>
      </c>
      <c r="B28" s="464">
        <v>19048</v>
      </c>
      <c r="C28" s="465">
        <v>15</v>
      </c>
      <c r="D28" s="465">
        <f t="shared" si="3"/>
        <v>19063</v>
      </c>
      <c r="E28" s="466">
        <f t="shared" si="11"/>
        <v>0.010633485298703154</v>
      </c>
      <c r="F28" s="467">
        <v>18152</v>
      </c>
      <c r="G28" s="465">
        <v>2</v>
      </c>
      <c r="H28" s="465">
        <f>G28+F28</f>
        <v>18154</v>
      </c>
      <c r="I28" s="468">
        <f t="shared" si="12"/>
        <v>0.05007160956263079</v>
      </c>
      <c r="J28" s="467">
        <v>54081</v>
      </c>
      <c r="K28" s="465">
        <v>367</v>
      </c>
      <c r="L28" s="465">
        <f>K28+J28</f>
        <v>54448</v>
      </c>
      <c r="M28" s="468">
        <f t="shared" si="13"/>
        <v>0.014068963450100114</v>
      </c>
      <c r="N28" s="467">
        <v>43736</v>
      </c>
      <c r="O28" s="465">
        <v>547</v>
      </c>
      <c r="P28" s="465">
        <f>O28+N28</f>
        <v>44283</v>
      </c>
      <c r="Q28" s="469">
        <f t="shared" si="14"/>
        <v>0.2295463270329472</v>
      </c>
    </row>
    <row r="29" spans="1:17" s="133" customFormat="1" ht="18" customHeight="1">
      <c r="A29" s="463" t="s">
        <v>227</v>
      </c>
      <c r="B29" s="464">
        <v>16557</v>
      </c>
      <c r="C29" s="465">
        <v>238</v>
      </c>
      <c r="D29" s="465">
        <f t="shared" si="3"/>
        <v>16795</v>
      </c>
      <c r="E29" s="466">
        <f t="shared" si="11"/>
        <v>0.009368377778509126</v>
      </c>
      <c r="F29" s="467">
        <v>16825</v>
      </c>
      <c r="G29" s="465">
        <v>286</v>
      </c>
      <c r="H29" s="465">
        <f t="shared" si="0"/>
        <v>17111</v>
      </c>
      <c r="I29" s="468">
        <f t="shared" si="12"/>
        <v>-0.01846765238735315</v>
      </c>
      <c r="J29" s="467">
        <v>30333</v>
      </c>
      <c r="K29" s="465">
        <v>507</v>
      </c>
      <c r="L29" s="465">
        <f t="shared" si="1"/>
        <v>30840</v>
      </c>
      <c r="M29" s="468">
        <f t="shared" si="13"/>
        <v>0.007968829576863935</v>
      </c>
      <c r="N29" s="467">
        <v>31790</v>
      </c>
      <c r="O29" s="465">
        <v>533</v>
      </c>
      <c r="P29" s="465">
        <f t="shared" si="2"/>
        <v>32323</v>
      </c>
      <c r="Q29" s="469">
        <f t="shared" si="14"/>
        <v>-0.0458806422671163</v>
      </c>
    </row>
    <row r="30" spans="1:17" s="133" customFormat="1" ht="18" customHeight="1">
      <c r="A30" s="463" t="s">
        <v>228</v>
      </c>
      <c r="B30" s="464">
        <v>16669</v>
      </c>
      <c r="C30" s="465">
        <v>55</v>
      </c>
      <c r="D30" s="465">
        <f t="shared" si="3"/>
        <v>16724</v>
      </c>
      <c r="E30" s="466">
        <f t="shared" si="11"/>
        <v>0.00932877344255949</v>
      </c>
      <c r="F30" s="467">
        <v>17141</v>
      </c>
      <c r="G30" s="465">
        <v>105</v>
      </c>
      <c r="H30" s="465">
        <f>G30+F30</f>
        <v>17246</v>
      </c>
      <c r="I30" s="468">
        <f t="shared" si="12"/>
        <v>-0.030267888205960825</v>
      </c>
      <c r="J30" s="467">
        <v>37371</v>
      </c>
      <c r="K30" s="465">
        <v>165</v>
      </c>
      <c r="L30" s="465">
        <f>K30+J30</f>
        <v>37536</v>
      </c>
      <c r="M30" s="468">
        <f t="shared" si="13"/>
        <v>0.00969902681573167</v>
      </c>
      <c r="N30" s="467">
        <v>38048</v>
      </c>
      <c r="O30" s="465">
        <v>235</v>
      </c>
      <c r="P30" s="465">
        <f>O30+N30</f>
        <v>38283</v>
      </c>
      <c r="Q30" s="469">
        <f t="shared" si="14"/>
        <v>-0.019512577384217522</v>
      </c>
    </row>
    <row r="31" spans="1:17" s="133" customFormat="1" ht="18" customHeight="1">
      <c r="A31" s="463" t="s">
        <v>229</v>
      </c>
      <c r="B31" s="464">
        <v>14217</v>
      </c>
      <c r="C31" s="465">
        <v>1279</v>
      </c>
      <c r="D31" s="465">
        <f t="shared" si="3"/>
        <v>15496</v>
      </c>
      <c r="E31" s="466">
        <f t="shared" si="11"/>
        <v>0.00864378577289535</v>
      </c>
      <c r="F31" s="467">
        <v>10118</v>
      </c>
      <c r="G31" s="465">
        <v>2428</v>
      </c>
      <c r="H31" s="465">
        <f>G31+F31</f>
        <v>12546</v>
      </c>
      <c r="I31" s="468">
        <f t="shared" si="12"/>
        <v>0.23513470428821925</v>
      </c>
      <c r="J31" s="467">
        <v>34559</v>
      </c>
      <c r="K31" s="465">
        <v>4445</v>
      </c>
      <c r="L31" s="465">
        <f>K31+J31</f>
        <v>39004</v>
      </c>
      <c r="M31" s="468">
        <f t="shared" si="13"/>
        <v>0.010078347237872922</v>
      </c>
      <c r="N31" s="467">
        <v>23287</v>
      </c>
      <c r="O31" s="465">
        <v>6481</v>
      </c>
      <c r="P31" s="465">
        <f>O31+N31</f>
        <v>29768</v>
      </c>
      <c r="Q31" s="469">
        <f t="shared" si="14"/>
        <v>0.31026605751142156</v>
      </c>
    </row>
    <row r="32" spans="1:17" s="133" customFormat="1" ht="18" customHeight="1">
      <c r="A32" s="463" t="s">
        <v>230</v>
      </c>
      <c r="B32" s="464">
        <v>15184</v>
      </c>
      <c r="C32" s="465">
        <v>299</v>
      </c>
      <c r="D32" s="465">
        <f t="shared" si="3"/>
        <v>15483</v>
      </c>
      <c r="E32" s="466">
        <f t="shared" si="11"/>
        <v>0.008636534274763727</v>
      </c>
      <c r="F32" s="467">
        <v>10422</v>
      </c>
      <c r="G32" s="465"/>
      <c r="H32" s="465">
        <f>G32+F32</f>
        <v>10422</v>
      </c>
      <c r="I32" s="468">
        <f t="shared" si="12"/>
        <v>0.48560736902705814</v>
      </c>
      <c r="J32" s="467">
        <v>31241</v>
      </c>
      <c r="K32" s="465">
        <v>1048</v>
      </c>
      <c r="L32" s="465">
        <f>K32+J32</f>
        <v>32289</v>
      </c>
      <c r="M32" s="468">
        <f t="shared" si="13"/>
        <v>0.008343240538500635</v>
      </c>
      <c r="N32" s="467">
        <v>22505</v>
      </c>
      <c r="O32" s="465">
        <v>9</v>
      </c>
      <c r="P32" s="465">
        <f>O32+N32</f>
        <v>22514</v>
      </c>
      <c r="Q32" s="469">
        <f t="shared" si="14"/>
        <v>0.43417429155192333</v>
      </c>
    </row>
    <row r="33" spans="1:17" s="133" customFormat="1" ht="18" customHeight="1">
      <c r="A33" s="463" t="s">
        <v>231</v>
      </c>
      <c r="B33" s="464">
        <v>14566</v>
      </c>
      <c r="C33" s="465">
        <v>533</v>
      </c>
      <c r="D33" s="465">
        <f t="shared" si="3"/>
        <v>15099</v>
      </c>
      <c r="E33" s="466">
        <f t="shared" si="11"/>
        <v>0.008422336176106536</v>
      </c>
      <c r="F33" s="467">
        <v>15622</v>
      </c>
      <c r="G33" s="465">
        <v>8</v>
      </c>
      <c r="H33" s="465">
        <f>G33+F33</f>
        <v>15630</v>
      </c>
      <c r="I33" s="468">
        <f t="shared" si="12"/>
        <v>-0.03397312859884838</v>
      </c>
      <c r="J33" s="467">
        <v>32858</v>
      </c>
      <c r="K33" s="465">
        <v>1124</v>
      </c>
      <c r="L33" s="465">
        <f>K33+J33</f>
        <v>33982</v>
      </c>
      <c r="M33" s="468">
        <f t="shared" si="13"/>
        <v>0.008780699308722122</v>
      </c>
      <c r="N33" s="467">
        <v>34280</v>
      </c>
      <c r="O33" s="465">
        <v>20</v>
      </c>
      <c r="P33" s="465">
        <f>O33+N33</f>
        <v>34300</v>
      </c>
      <c r="Q33" s="469">
        <f t="shared" si="14"/>
        <v>-0.009271137026239051</v>
      </c>
    </row>
    <row r="34" spans="1:17" s="133" customFormat="1" ht="18" customHeight="1">
      <c r="A34" s="463" t="s">
        <v>232</v>
      </c>
      <c r="B34" s="464">
        <v>14177</v>
      </c>
      <c r="C34" s="465">
        <v>93</v>
      </c>
      <c r="D34" s="465">
        <f t="shared" si="3"/>
        <v>14270</v>
      </c>
      <c r="E34" s="466">
        <f t="shared" si="11"/>
        <v>0.007959913718328385</v>
      </c>
      <c r="F34" s="467">
        <v>14557</v>
      </c>
      <c r="G34" s="465">
        <v>128</v>
      </c>
      <c r="H34" s="465">
        <f>G34+F34</f>
        <v>14685</v>
      </c>
      <c r="I34" s="468">
        <f t="shared" si="12"/>
        <v>-0.028260129383724908</v>
      </c>
      <c r="J34" s="467">
        <v>29464</v>
      </c>
      <c r="K34" s="465">
        <v>360</v>
      </c>
      <c r="L34" s="465">
        <f>K34+J34</f>
        <v>29824</v>
      </c>
      <c r="M34" s="468">
        <f t="shared" si="13"/>
        <v>0.007706302636199416</v>
      </c>
      <c r="N34" s="467">
        <v>32126</v>
      </c>
      <c r="O34" s="465">
        <v>236</v>
      </c>
      <c r="P34" s="465">
        <f>O34+N34</f>
        <v>32362</v>
      </c>
      <c r="Q34" s="469">
        <f t="shared" si="14"/>
        <v>-0.07842531363945371</v>
      </c>
    </row>
    <row r="35" spans="1:17" s="133" customFormat="1" ht="18" customHeight="1">
      <c r="A35" s="463" t="s">
        <v>233</v>
      </c>
      <c r="B35" s="464">
        <v>14117</v>
      </c>
      <c r="C35" s="465">
        <v>0</v>
      </c>
      <c r="D35" s="465">
        <f t="shared" si="3"/>
        <v>14117</v>
      </c>
      <c r="E35" s="466">
        <f t="shared" si="11"/>
        <v>0.00787456916339466</v>
      </c>
      <c r="F35" s="467">
        <v>15797</v>
      </c>
      <c r="G35" s="465">
        <v>5</v>
      </c>
      <c r="H35" s="465">
        <f t="shared" si="0"/>
        <v>15802</v>
      </c>
      <c r="I35" s="468">
        <f t="shared" si="12"/>
        <v>-0.1066320718896342</v>
      </c>
      <c r="J35" s="467">
        <v>27606</v>
      </c>
      <c r="K35" s="465">
        <v>4</v>
      </c>
      <c r="L35" s="465">
        <f t="shared" si="1"/>
        <v>27610</v>
      </c>
      <c r="M35" s="468">
        <f t="shared" si="13"/>
        <v>0.0071342212910899235</v>
      </c>
      <c r="N35" s="467">
        <v>29429</v>
      </c>
      <c r="O35" s="465">
        <v>61</v>
      </c>
      <c r="P35" s="465">
        <f t="shared" si="2"/>
        <v>29490</v>
      </c>
      <c r="Q35" s="469">
        <f t="shared" si="14"/>
        <v>-0.06375042387249918</v>
      </c>
    </row>
    <row r="36" spans="1:17" s="133" customFormat="1" ht="18" customHeight="1">
      <c r="A36" s="463" t="s">
        <v>234</v>
      </c>
      <c r="B36" s="464">
        <v>12617</v>
      </c>
      <c r="C36" s="465">
        <v>0</v>
      </c>
      <c r="D36" s="465">
        <f t="shared" si="3"/>
        <v>12617</v>
      </c>
      <c r="E36" s="466">
        <f t="shared" si="11"/>
        <v>0.007037857840515012</v>
      </c>
      <c r="F36" s="467">
        <v>15533</v>
      </c>
      <c r="G36" s="465"/>
      <c r="H36" s="465">
        <f t="shared" si="0"/>
        <v>15533</v>
      </c>
      <c r="I36" s="468">
        <f t="shared" si="12"/>
        <v>-0.18772935041524497</v>
      </c>
      <c r="J36" s="467">
        <v>23515</v>
      </c>
      <c r="K36" s="465">
        <v>28</v>
      </c>
      <c r="L36" s="465">
        <f t="shared" si="1"/>
        <v>23543</v>
      </c>
      <c r="M36" s="468">
        <f t="shared" si="13"/>
        <v>0.006083338350457446</v>
      </c>
      <c r="N36" s="467">
        <v>29636</v>
      </c>
      <c r="O36" s="465"/>
      <c r="P36" s="465">
        <f t="shared" si="2"/>
        <v>29636</v>
      </c>
      <c r="Q36" s="469">
        <f t="shared" si="14"/>
        <v>-0.20559454717235792</v>
      </c>
    </row>
    <row r="37" spans="1:17" s="133" customFormat="1" ht="18" customHeight="1">
      <c r="A37" s="463" t="s">
        <v>235</v>
      </c>
      <c r="B37" s="464">
        <v>12440</v>
      </c>
      <c r="C37" s="465">
        <v>4</v>
      </c>
      <c r="D37" s="465">
        <f t="shared" si="3"/>
        <v>12444</v>
      </c>
      <c r="E37" s="466">
        <f t="shared" si="11"/>
        <v>0.00694135713460956</v>
      </c>
      <c r="F37" s="467">
        <v>10789</v>
      </c>
      <c r="G37" s="465">
        <v>13</v>
      </c>
      <c r="H37" s="465">
        <f t="shared" si="0"/>
        <v>10802</v>
      </c>
      <c r="I37" s="468">
        <f t="shared" si="12"/>
        <v>0.15200888724310313</v>
      </c>
      <c r="J37" s="467">
        <v>27271</v>
      </c>
      <c r="K37" s="465">
        <v>38</v>
      </c>
      <c r="L37" s="465">
        <f t="shared" si="1"/>
        <v>27309</v>
      </c>
      <c r="M37" s="468">
        <f t="shared" si="13"/>
        <v>0.007056445100991479</v>
      </c>
      <c r="N37" s="467">
        <v>23168</v>
      </c>
      <c r="O37" s="465">
        <v>45</v>
      </c>
      <c r="P37" s="465">
        <f t="shared" si="2"/>
        <v>23213</v>
      </c>
      <c r="Q37" s="469">
        <f t="shared" si="14"/>
        <v>0.17645284969629094</v>
      </c>
    </row>
    <row r="38" spans="1:17" s="133" customFormat="1" ht="18" customHeight="1">
      <c r="A38" s="463" t="s">
        <v>236</v>
      </c>
      <c r="B38" s="464">
        <v>8931</v>
      </c>
      <c r="C38" s="465">
        <v>5</v>
      </c>
      <c r="D38" s="465">
        <f t="shared" si="3"/>
        <v>8936</v>
      </c>
      <c r="E38" s="466">
        <f t="shared" si="11"/>
        <v>0.0049845682541683565</v>
      </c>
      <c r="F38" s="467">
        <v>9226</v>
      </c>
      <c r="G38" s="465">
        <v>48</v>
      </c>
      <c r="H38" s="465">
        <f t="shared" si="0"/>
        <v>9274</v>
      </c>
      <c r="I38" s="468">
        <f t="shared" si="12"/>
        <v>-0.036445978003019186</v>
      </c>
      <c r="J38" s="467">
        <v>17998</v>
      </c>
      <c r="K38" s="465">
        <v>5</v>
      </c>
      <c r="L38" s="465">
        <f t="shared" si="1"/>
        <v>18003</v>
      </c>
      <c r="M38" s="468">
        <f t="shared" si="13"/>
        <v>0.004651843024393042</v>
      </c>
      <c r="N38" s="467">
        <v>17688</v>
      </c>
      <c r="O38" s="465">
        <v>52</v>
      </c>
      <c r="P38" s="465">
        <f t="shared" si="2"/>
        <v>17740</v>
      </c>
      <c r="Q38" s="469">
        <f t="shared" si="14"/>
        <v>0.014825253664036087</v>
      </c>
    </row>
    <row r="39" spans="1:17" s="133" customFormat="1" ht="18" customHeight="1">
      <c r="A39" s="463" t="s">
        <v>237</v>
      </c>
      <c r="B39" s="464">
        <v>8899</v>
      </c>
      <c r="C39" s="465">
        <v>5</v>
      </c>
      <c r="D39" s="465">
        <f t="shared" si="3"/>
        <v>8904</v>
      </c>
      <c r="E39" s="466">
        <f aca="true" t="shared" si="15" ref="E39:E59">D39/$D$8</f>
        <v>0.00496671841261359</v>
      </c>
      <c r="F39" s="467">
        <v>9189</v>
      </c>
      <c r="G39" s="465">
        <v>35</v>
      </c>
      <c r="H39" s="465">
        <f t="shared" si="0"/>
        <v>9224</v>
      </c>
      <c r="I39" s="468">
        <f aca="true" t="shared" si="16" ref="I39:I59">(D39/H39-1)</f>
        <v>-0.034692107545533424</v>
      </c>
      <c r="J39" s="467">
        <v>18415</v>
      </c>
      <c r="K39" s="465">
        <v>26</v>
      </c>
      <c r="L39" s="465">
        <f t="shared" si="1"/>
        <v>18441</v>
      </c>
      <c r="M39" s="468">
        <f aca="true" t="shared" si="17" ref="M39:M59">(L39/$L$8)</f>
        <v>0.004765019008655896</v>
      </c>
      <c r="N39" s="467">
        <v>17499</v>
      </c>
      <c r="O39" s="465">
        <v>67</v>
      </c>
      <c r="P39" s="465">
        <f t="shared" si="2"/>
        <v>17566</v>
      </c>
      <c r="Q39" s="469">
        <f aca="true" t="shared" si="18" ref="Q39:Q59">(L39/P39-1)</f>
        <v>0.04981213708300136</v>
      </c>
    </row>
    <row r="40" spans="1:17" s="133" customFormat="1" ht="18" customHeight="1">
      <c r="A40" s="463" t="s">
        <v>238</v>
      </c>
      <c r="B40" s="464">
        <v>8356</v>
      </c>
      <c r="C40" s="465">
        <v>0</v>
      </c>
      <c r="D40" s="465">
        <f t="shared" si="3"/>
        <v>8356</v>
      </c>
      <c r="E40" s="466">
        <f t="shared" si="15"/>
        <v>0.004661039875988226</v>
      </c>
      <c r="F40" s="467">
        <v>8463</v>
      </c>
      <c r="G40" s="465">
        <v>12</v>
      </c>
      <c r="H40" s="465">
        <f t="shared" si="0"/>
        <v>8475</v>
      </c>
      <c r="I40" s="468">
        <f t="shared" si="16"/>
        <v>-0.014041297935103225</v>
      </c>
      <c r="J40" s="467">
        <v>19067</v>
      </c>
      <c r="K40" s="465"/>
      <c r="L40" s="465">
        <f t="shared" si="1"/>
        <v>19067</v>
      </c>
      <c r="M40" s="468">
        <f t="shared" si="17"/>
        <v>0.004926772812648011</v>
      </c>
      <c r="N40" s="467">
        <v>18112</v>
      </c>
      <c r="O40" s="465">
        <v>12</v>
      </c>
      <c r="P40" s="465">
        <f t="shared" si="2"/>
        <v>18124</v>
      </c>
      <c r="Q40" s="469">
        <f t="shared" si="18"/>
        <v>0.05203045685279184</v>
      </c>
    </row>
    <row r="41" spans="1:17" s="133" customFormat="1" ht="18" customHeight="1">
      <c r="A41" s="463" t="s">
        <v>239</v>
      </c>
      <c r="B41" s="464">
        <v>8198</v>
      </c>
      <c r="C41" s="465">
        <v>0</v>
      </c>
      <c r="D41" s="465">
        <f t="shared" si="3"/>
        <v>8198</v>
      </c>
      <c r="E41" s="466">
        <f t="shared" si="15"/>
        <v>0.004572906283311569</v>
      </c>
      <c r="F41" s="467">
        <v>10483</v>
      </c>
      <c r="G41" s="465">
        <v>18</v>
      </c>
      <c r="H41" s="465">
        <f t="shared" si="0"/>
        <v>10501</v>
      </c>
      <c r="I41" s="468">
        <f t="shared" si="16"/>
        <v>-0.21931244643367298</v>
      </c>
      <c r="J41" s="467">
        <v>16556</v>
      </c>
      <c r="K41" s="465">
        <v>2</v>
      </c>
      <c r="L41" s="465">
        <f t="shared" si="1"/>
        <v>16558</v>
      </c>
      <c r="M41" s="468">
        <f t="shared" si="17"/>
        <v>0.004278465633388879</v>
      </c>
      <c r="N41" s="467">
        <v>22745</v>
      </c>
      <c r="O41" s="465">
        <v>32</v>
      </c>
      <c r="P41" s="465">
        <f t="shared" si="2"/>
        <v>22777</v>
      </c>
      <c r="Q41" s="469">
        <f t="shared" si="18"/>
        <v>-0.2730385915616631</v>
      </c>
    </row>
    <row r="42" spans="1:17" s="133" customFormat="1" ht="18" customHeight="1">
      <c r="A42" s="463" t="s">
        <v>240</v>
      </c>
      <c r="B42" s="464">
        <v>7711</v>
      </c>
      <c r="C42" s="465">
        <v>2</v>
      </c>
      <c r="D42" s="465">
        <f t="shared" si="3"/>
        <v>7713</v>
      </c>
      <c r="E42" s="466">
        <f t="shared" si="15"/>
        <v>0.00430236962224715</v>
      </c>
      <c r="F42" s="467">
        <v>8392</v>
      </c>
      <c r="G42" s="465">
        <v>1</v>
      </c>
      <c r="H42" s="465">
        <f t="shared" si="0"/>
        <v>8393</v>
      </c>
      <c r="I42" s="468">
        <f t="shared" si="16"/>
        <v>-0.08101989753365901</v>
      </c>
      <c r="J42" s="467">
        <v>13903</v>
      </c>
      <c r="K42" s="465">
        <v>2</v>
      </c>
      <c r="L42" s="465">
        <f t="shared" si="1"/>
        <v>13905</v>
      </c>
      <c r="M42" s="468">
        <f t="shared" si="17"/>
        <v>0.0035929499113583987</v>
      </c>
      <c r="N42" s="467">
        <v>13583</v>
      </c>
      <c r="O42" s="465">
        <v>2</v>
      </c>
      <c r="P42" s="465">
        <f t="shared" si="2"/>
        <v>13585</v>
      </c>
      <c r="Q42" s="469">
        <f t="shared" si="18"/>
        <v>0.02355539197644463</v>
      </c>
    </row>
    <row r="43" spans="1:17" s="133" customFormat="1" ht="18" customHeight="1">
      <c r="A43" s="463" t="s">
        <v>241</v>
      </c>
      <c r="B43" s="464">
        <v>7563</v>
      </c>
      <c r="C43" s="465">
        <v>0</v>
      </c>
      <c r="D43" s="465">
        <f t="shared" si="3"/>
        <v>7563</v>
      </c>
      <c r="E43" s="466">
        <f t="shared" si="15"/>
        <v>0.004218698489959185</v>
      </c>
      <c r="F43" s="467">
        <v>9124</v>
      </c>
      <c r="G43" s="465">
        <v>10</v>
      </c>
      <c r="H43" s="465">
        <f t="shared" si="0"/>
        <v>9134</v>
      </c>
      <c r="I43" s="468">
        <f t="shared" si="16"/>
        <v>-0.1719947449091307</v>
      </c>
      <c r="J43" s="467">
        <v>15616</v>
      </c>
      <c r="K43" s="465">
        <v>13</v>
      </c>
      <c r="L43" s="465">
        <f t="shared" si="1"/>
        <v>15629</v>
      </c>
      <c r="M43" s="468">
        <f t="shared" si="17"/>
        <v>0.00403841885398205</v>
      </c>
      <c r="N43" s="467">
        <v>19619</v>
      </c>
      <c r="O43" s="465">
        <v>14</v>
      </c>
      <c r="P43" s="465">
        <f t="shared" si="2"/>
        <v>19633</v>
      </c>
      <c r="Q43" s="469">
        <f t="shared" si="18"/>
        <v>-0.20394234197524574</v>
      </c>
    </row>
    <row r="44" spans="1:17" s="133" customFormat="1" ht="18" customHeight="1">
      <c r="A44" s="463" t="s">
        <v>242</v>
      </c>
      <c r="B44" s="464">
        <v>6923</v>
      </c>
      <c r="C44" s="465">
        <v>0</v>
      </c>
      <c r="D44" s="465">
        <f t="shared" si="3"/>
        <v>6923</v>
      </c>
      <c r="E44" s="466">
        <f t="shared" si="15"/>
        <v>0.0038617016588638688</v>
      </c>
      <c r="F44" s="467">
        <v>6670</v>
      </c>
      <c r="G44" s="465">
        <v>5</v>
      </c>
      <c r="H44" s="465">
        <f t="shared" si="0"/>
        <v>6675</v>
      </c>
      <c r="I44" s="468">
        <f t="shared" si="16"/>
        <v>0.03715355805243448</v>
      </c>
      <c r="J44" s="467">
        <v>16494</v>
      </c>
      <c r="K44" s="465">
        <v>147</v>
      </c>
      <c r="L44" s="465">
        <f t="shared" si="1"/>
        <v>16641</v>
      </c>
      <c r="M44" s="468">
        <f t="shared" si="17"/>
        <v>0.004299912224014032</v>
      </c>
      <c r="N44" s="467">
        <v>14930</v>
      </c>
      <c r="O44" s="465">
        <v>121</v>
      </c>
      <c r="P44" s="465">
        <f t="shared" si="2"/>
        <v>15051</v>
      </c>
      <c r="Q44" s="469">
        <f t="shared" si="18"/>
        <v>0.1056408212078932</v>
      </c>
    </row>
    <row r="45" spans="1:17" s="133" customFormat="1" ht="18" customHeight="1">
      <c r="A45" s="463" t="s">
        <v>243</v>
      </c>
      <c r="B45" s="464">
        <v>3704</v>
      </c>
      <c r="C45" s="465">
        <v>3208</v>
      </c>
      <c r="D45" s="465">
        <f t="shared" si="3"/>
        <v>6912</v>
      </c>
      <c r="E45" s="466">
        <f t="shared" si="15"/>
        <v>0.003855565775829418</v>
      </c>
      <c r="F45" s="467">
        <v>3198</v>
      </c>
      <c r="G45" s="465">
        <v>2833</v>
      </c>
      <c r="H45" s="465">
        <f t="shared" si="0"/>
        <v>6031</v>
      </c>
      <c r="I45" s="468">
        <f t="shared" si="16"/>
        <v>0.1460785939313547</v>
      </c>
      <c r="J45" s="467">
        <v>8669</v>
      </c>
      <c r="K45" s="465">
        <v>7504</v>
      </c>
      <c r="L45" s="465">
        <f t="shared" si="1"/>
        <v>16173</v>
      </c>
      <c r="M45" s="468">
        <f t="shared" si="17"/>
        <v>0.004178984460007147</v>
      </c>
      <c r="N45" s="467">
        <v>6039</v>
      </c>
      <c r="O45" s="465">
        <v>5054</v>
      </c>
      <c r="P45" s="465">
        <f t="shared" si="2"/>
        <v>11093</v>
      </c>
      <c r="Q45" s="469">
        <f t="shared" si="18"/>
        <v>0.4579464527179302</v>
      </c>
    </row>
    <row r="46" spans="1:17" s="133" customFormat="1" ht="18" customHeight="1">
      <c r="A46" s="463" t="s">
        <v>244</v>
      </c>
      <c r="B46" s="464">
        <v>6807</v>
      </c>
      <c r="C46" s="465">
        <v>8</v>
      </c>
      <c r="D46" s="465">
        <f t="shared" si="3"/>
        <v>6815</v>
      </c>
      <c r="E46" s="466">
        <f t="shared" si="15"/>
        <v>0.003801458443616534</v>
      </c>
      <c r="F46" s="467">
        <v>7727</v>
      </c>
      <c r="G46" s="465">
        <v>6</v>
      </c>
      <c r="H46" s="465">
        <f t="shared" si="0"/>
        <v>7733</v>
      </c>
      <c r="I46" s="468">
        <f t="shared" si="16"/>
        <v>-0.11871201344885551</v>
      </c>
      <c r="J46" s="467">
        <v>13770</v>
      </c>
      <c r="K46" s="465">
        <v>12</v>
      </c>
      <c r="L46" s="465">
        <f t="shared" si="1"/>
        <v>13782</v>
      </c>
      <c r="M46" s="468">
        <f t="shared" si="17"/>
        <v>0.0035611676144078714</v>
      </c>
      <c r="N46" s="467">
        <v>14059</v>
      </c>
      <c r="O46" s="465">
        <v>38</v>
      </c>
      <c r="P46" s="465">
        <f t="shared" si="2"/>
        <v>14097</v>
      </c>
      <c r="Q46" s="469">
        <f t="shared" si="18"/>
        <v>-0.022345179825494776</v>
      </c>
    </row>
    <row r="47" spans="1:17" s="133" customFormat="1" ht="18" customHeight="1">
      <c r="A47" s="463" t="s">
        <v>245</v>
      </c>
      <c r="B47" s="464">
        <v>6094</v>
      </c>
      <c r="C47" s="465">
        <v>49</v>
      </c>
      <c r="D47" s="465">
        <f t="shared" si="3"/>
        <v>6143</v>
      </c>
      <c r="E47" s="466">
        <f t="shared" si="15"/>
        <v>0.0034266117709664517</v>
      </c>
      <c r="F47" s="467">
        <v>5688</v>
      </c>
      <c r="G47" s="465"/>
      <c r="H47" s="465">
        <f t="shared" si="0"/>
        <v>5688</v>
      </c>
      <c r="I47" s="468">
        <f t="shared" si="16"/>
        <v>0.07999296765119546</v>
      </c>
      <c r="J47" s="467">
        <v>12940</v>
      </c>
      <c r="K47" s="465">
        <v>55</v>
      </c>
      <c r="L47" s="465">
        <f t="shared" si="1"/>
        <v>12995</v>
      </c>
      <c r="M47" s="468">
        <f t="shared" si="17"/>
        <v>0.003357812592456123</v>
      </c>
      <c r="N47" s="467">
        <v>12089</v>
      </c>
      <c r="O47" s="465">
        <v>1</v>
      </c>
      <c r="P47" s="465">
        <f t="shared" si="2"/>
        <v>12090</v>
      </c>
      <c r="Q47" s="469">
        <f t="shared" si="18"/>
        <v>0.0748552522746071</v>
      </c>
    </row>
    <row r="48" spans="1:17" s="133" customFormat="1" ht="18" customHeight="1">
      <c r="A48" s="463" t="s">
        <v>246</v>
      </c>
      <c r="B48" s="464">
        <v>5184</v>
      </c>
      <c r="C48" s="465">
        <v>292</v>
      </c>
      <c r="D48" s="465">
        <f t="shared" si="3"/>
        <v>5476</v>
      </c>
      <c r="E48" s="466">
        <f t="shared" si="15"/>
        <v>0.0030545541360593015</v>
      </c>
      <c r="F48" s="467">
        <v>5778</v>
      </c>
      <c r="G48" s="465">
        <v>159</v>
      </c>
      <c r="H48" s="465">
        <f t="shared" si="0"/>
        <v>5937</v>
      </c>
      <c r="I48" s="468">
        <f t="shared" si="16"/>
        <v>-0.07764864409634498</v>
      </c>
      <c r="J48" s="467">
        <v>10346</v>
      </c>
      <c r="K48" s="465">
        <v>593</v>
      </c>
      <c r="L48" s="465">
        <f t="shared" si="1"/>
        <v>10939</v>
      </c>
      <c r="M48" s="468">
        <f t="shared" si="17"/>
        <v>0.0028265572873318605</v>
      </c>
      <c r="N48" s="467">
        <v>11312</v>
      </c>
      <c r="O48" s="465">
        <v>323</v>
      </c>
      <c r="P48" s="465">
        <f t="shared" si="2"/>
        <v>11635</v>
      </c>
      <c r="Q48" s="469">
        <f t="shared" si="18"/>
        <v>-0.05981951009883968</v>
      </c>
    </row>
    <row r="49" spans="1:17" s="133" customFormat="1" ht="18" customHeight="1">
      <c r="A49" s="463" t="s">
        <v>247</v>
      </c>
      <c r="B49" s="464">
        <v>5343</v>
      </c>
      <c r="C49" s="465">
        <v>7</v>
      </c>
      <c r="D49" s="465">
        <f t="shared" si="3"/>
        <v>5350</v>
      </c>
      <c r="E49" s="466">
        <f t="shared" si="15"/>
        <v>0.002984270384937411</v>
      </c>
      <c r="F49" s="467">
        <v>5653</v>
      </c>
      <c r="G49" s="465">
        <v>24</v>
      </c>
      <c r="H49" s="465">
        <f t="shared" si="0"/>
        <v>5677</v>
      </c>
      <c r="I49" s="468">
        <f t="shared" si="16"/>
        <v>-0.0576008455169984</v>
      </c>
      <c r="J49" s="467">
        <v>11280</v>
      </c>
      <c r="K49" s="465">
        <v>15</v>
      </c>
      <c r="L49" s="465">
        <f t="shared" si="1"/>
        <v>11295</v>
      </c>
      <c r="M49" s="468">
        <f t="shared" si="17"/>
        <v>0.0029185450736276958</v>
      </c>
      <c r="N49" s="467">
        <v>11703</v>
      </c>
      <c r="O49" s="465">
        <v>72</v>
      </c>
      <c r="P49" s="465">
        <f t="shared" si="2"/>
        <v>11775</v>
      </c>
      <c r="Q49" s="469">
        <f t="shared" si="18"/>
        <v>-0.040764331210191074</v>
      </c>
    </row>
    <row r="50" spans="1:17" s="133" customFormat="1" ht="18" customHeight="1">
      <c r="A50" s="463" t="s">
        <v>248</v>
      </c>
      <c r="B50" s="464">
        <v>5265</v>
      </c>
      <c r="C50" s="465">
        <v>61</v>
      </c>
      <c r="D50" s="465">
        <f t="shared" si="3"/>
        <v>5326</v>
      </c>
      <c r="E50" s="466">
        <f t="shared" si="15"/>
        <v>0.0029708830037713367</v>
      </c>
      <c r="F50" s="467">
        <v>5082</v>
      </c>
      <c r="G50" s="465">
        <v>58</v>
      </c>
      <c r="H50" s="465">
        <f t="shared" si="0"/>
        <v>5140</v>
      </c>
      <c r="I50" s="468">
        <f t="shared" si="16"/>
        <v>0.03618677042801566</v>
      </c>
      <c r="J50" s="467">
        <v>9897</v>
      </c>
      <c r="K50" s="465">
        <v>122</v>
      </c>
      <c r="L50" s="465">
        <f t="shared" si="1"/>
        <v>10019</v>
      </c>
      <c r="M50" s="468">
        <f t="shared" si="17"/>
        <v>0.002588836041848241</v>
      </c>
      <c r="N50" s="467">
        <v>9556</v>
      </c>
      <c r="O50" s="465">
        <v>58</v>
      </c>
      <c r="P50" s="465">
        <f t="shared" si="2"/>
        <v>9614</v>
      </c>
      <c r="Q50" s="469">
        <f t="shared" si="18"/>
        <v>0.0421260661535261</v>
      </c>
    </row>
    <row r="51" spans="1:17" s="133" customFormat="1" ht="18" customHeight="1">
      <c r="A51" s="463" t="s">
        <v>249</v>
      </c>
      <c r="B51" s="464">
        <v>4769</v>
      </c>
      <c r="C51" s="465">
        <v>117</v>
      </c>
      <c r="D51" s="465">
        <f t="shared" si="3"/>
        <v>4886</v>
      </c>
      <c r="E51" s="466">
        <f t="shared" si="15"/>
        <v>0.0027254476823933066</v>
      </c>
      <c r="F51" s="467">
        <v>5930</v>
      </c>
      <c r="G51" s="465">
        <v>6</v>
      </c>
      <c r="H51" s="465">
        <f t="shared" si="0"/>
        <v>5936</v>
      </c>
      <c r="I51" s="468">
        <f t="shared" si="16"/>
        <v>-0.17688679245283023</v>
      </c>
      <c r="J51" s="467">
        <v>8388</v>
      </c>
      <c r="K51" s="465">
        <v>206</v>
      </c>
      <c r="L51" s="465">
        <f t="shared" si="1"/>
        <v>8594</v>
      </c>
      <c r="M51" s="468">
        <f t="shared" si="17"/>
        <v>0.002220626504006766</v>
      </c>
      <c r="N51" s="467">
        <v>10749</v>
      </c>
      <c r="O51" s="465">
        <v>8</v>
      </c>
      <c r="P51" s="465">
        <f t="shared" si="2"/>
        <v>10757</v>
      </c>
      <c r="Q51" s="469">
        <f t="shared" si="18"/>
        <v>-0.20107836757460262</v>
      </c>
    </row>
    <row r="52" spans="1:17" s="133" customFormat="1" ht="18" customHeight="1">
      <c r="A52" s="463" t="s">
        <v>250</v>
      </c>
      <c r="B52" s="464">
        <v>4248</v>
      </c>
      <c r="C52" s="465">
        <v>18</v>
      </c>
      <c r="D52" s="465">
        <f t="shared" si="3"/>
        <v>4266</v>
      </c>
      <c r="E52" s="466">
        <f t="shared" si="15"/>
        <v>0.002379607002269719</v>
      </c>
      <c r="F52" s="467">
        <v>4770</v>
      </c>
      <c r="G52" s="465"/>
      <c r="H52" s="465">
        <f t="shared" si="0"/>
        <v>4770</v>
      </c>
      <c r="I52" s="468">
        <f t="shared" si="16"/>
        <v>-0.10566037735849054</v>
      </c>
      <c r="J52" s="467">
        <v>14833</v>
      </c>
      <c r="K52" s="465">
        <v>24</v>
      </c>
      <c r="L52" s="465">
        <f t="shared" si="1"/>
        <v>14857</v>
      </c>
      <c r="M52" s="468">
        <f t="shared" si="17"/>
        <v>0.003838939721902318</v>
      </c>
      <c r="N52" s="467">
        <v>10821</v>
      </c>
      <c r="O52" s="465">
        <v>9</v>
      </c>
      <c r="P52" s="465">
        <f t="shared" si="2"/>
        <v>10830</v>
      </c>
      <c r="Q52" s="469">
        <f t="shared" si="18"/>
        <v>0.37183748845798714</v>
      </c>
    </row>
    <row r="53" spans="1:17" s="133" customFormat="1" ht="18" customHeight="1">
      <c r="A53" s="463" t="s">
        <v>251</v>
      </c>
      <c r="B53" s="464">
        <v>3451</v>
      </c>
      <c r="C53" s="465">
        <v>41</v>
      </c>
      <c r="D53" s="465">
        <f t="shared" si="3"/>
        <v>3492</v>
      </c>
      <c r="E53" s="466">
        <f t="shared" si="15"/>
        <v>0.0019478639596638206</v>
      </c>
      <c r="F53" s="467">
        <v>3775</v>
      </c>
      <c r="G53" s="465">
        <v>18</v>
      </c>
      <c r="H53" s="465">
        <f t="shared" si="0"/>
        <v>3793</v>
      </c>
      <c r="I53" s="468">
        <f t="shared" si="16"/>
        <v>-0.0793567097284471</v>
      </c>
      <c r="J53" s="467">
        <v>5845</v>
      </c>
      <c r="K53" s="465">
        <v>58</v>
      </c>
      <c r="L53" s="465">
        <f t="shared" si="1"/>
        <v>5903</v>
      </c>
      <c r="M53" s="468">
        <f t="shared" si="17"/>
        <v>0.0015252918609671793</v>
      </c>
      <c r="N53" s="467">
        <v>6734</v>
      </c>
      <c r="O53" s="465">
        <v>43</v>
      </c>
      <c r="P53" s="465">
        <f t="shared" si="2"/>
        <v>6777</v>
      </c>
      <c r="Q53" s="469">
        <f t="shared" si="18"/>
        <v>-0.12896561900545966</v>
      </c>
    </row>
    <row r="54" spans="1:17" s="133" customFormat="1" ht="18" customHeight="1">
      <c r="A54" s="463" t="s">
        <v>252</v>
      </c>
      <c r="B54" s="464">
        <v>1894</v>
      </c>
      <c r="C54" s="465">
        <v>1532</v>
      </c>
      <c r="D54" s="465">
        <f t="shared" si="3"/>
        <v>3426</v>
      </c>
      <c r="E54" s="466">
        <f t="shared" si="15"/>
        <v>0.0019110486614571161</v>
      </c>
      <c r="F54" s="467">
        <v>1957</v>
      </c>
      <c r="G54" s="465">
        <v>2949</v>
      </c>
      <c r="H54" s="465">
        <f t="shared" si="0"/>
        <v>4906</v>
      </c>
      <c r="I54" s="468">
        <f t="shared" si="16"/>
        <v>-0.3016714227476559</v>
      </c>
      <c r="J54" s="467">
        <v>4973</v>
      </c>
      <c r="K54" s="465">
        <v>3994</v>
      </c>
      <c r="L54" s="465">
        <f t="shared" si="1"/>
        <v>8967</v>
      </c>
      <c r="M54" s="468">
        <f t="shared" si="17"/>
        <v>0.0023170069654908855</v>
      </c>
      <c r="N54" s="467">
        <v>4778</v>
      </c>
      <c r="O54" s="465">
        <v>5891</v>
      </c>
      <c r="P54" s="465">
        <f t="shared" si="2"/>
        <v>10669</v>
      </c>
      <c r="Q54" s="469">
        <f t="shared" si="18"/>
        <v>-0.15952760333677007</v>
      </c>
    </row>
    <row r="55" spans="1:17" s="133" customFormat="1" ht="18" customHeight="1">
      <c r="A55" s="463" t="s">
        <v>253</v>
      </c>
      <c r="B55" s="464">
        <v>2940</v>
      </c>
      <c r="C55" s="465">
        <v>19</v>
      </c>
      <c r="D55" s="465">
        <f t="shared" si="3"/>
        <v>2959</v>
      </c>
      <c r="E55" s="466">
        <f t="shared" si="15"/>
        <v>0.0016505525362672522</v>
      </c>
      <c r="F55" s="467">
        <v>3195</v>
      </c>
      <c r="G55" s="465">
        <v>4</v>
      </c>
      <c r="H55" s="465">
        <f t="shared" si="0"/>
        <v>3199</v>
      </c>
      <c r="I55" s="468">
        <f t="shared" si="16"/>
        <v>-0.07502344482650825</v>
      </c>
      <c r="J55" s="467">
        <v>5308</v>
      </c>
      <c r="K55" s="465">
        <v>28</v>
      </c>
      <c r="L55" s="465">
        <f t="shared" si="1"/>
        <v>5336</v>
      </c>
      <c r="M55" s="468">
        <f t="shared" si="17"/>
        <v>0.001378783223804992</v>
      </c>
      <c r="N55" s="467">
        <v>5355</v>
      </c>
      <c r="O55" s="465">
        <v>27</v>
      </c>
      <c r="P55" s="465">
        <f t="shared" si="2"/>
        <v>5382</v>
      </c>
      <c r="Q55" s="469">
        <f t="shared" si="18"/>
        <v>-0.008547008547008517</v>
      </c>
    </row>
    <row r="56" spans="1:17" s="133" customFormat="1" ht="18" customHeight="1">
      <c r="A56" s="463" t="s">
        <v>254</v>
      </c>
      <c r="B56" s="464">
        <v>2803</v>
      </c>
      <c r="C56" s="465">
        <v>81</v>
      </c>
      <c r="D56" s="465">
        <f t="shared" si="3"/>
        <v>2884</v>
      </c>
      <c r="E56" s="466">
        <f t="shared" si="15"/>
        <v>0.00160871697012327</v>
      </c>
      <c r="F56" s="467">
        <v>3646</v>
      </c>
      <c r="G56" s="465">
        <v>67</v>
      </c>
      <c r="H56" s="465">
        <f t="shared" si="0"/>
        <v>3713</v>
      </c>
      <c r="I56" s="468">
        <f t="shared" si="16"/>
        <v>-0.2232695933207649</v>
      </c>
      <c r="J56" s="467">
        <v>5366</v>
      </c>
      <c r="K56" s="465">
        <v>152</v>
      </c>
      <c r="L56" s="465">
        <f t="shared" si="1"/>
        <v>5518</v>
      </c>
      <c r="M56" s="468">
        <f t="shared" si="17"/>
        <v>0.0014258106875854471</v>
      </c>
      <c r="N56" s="467">
        <v>6903</v>
      </c>
      <c r="O56" s="465">
        <v>106</v>
      </c>
      <c r="P56" s="465">
        <f t="shared" si="2"/>
        <v>7009</v>
      </c>
      <c r="Q56" s="469">
        <f t="shared" si="18"/>
        <v>-0.21272649450706238</v>
      </c>
    </row>
    <row r="57" spans="1:17" s="133" customFormat="1" ht="18" customHeight="1">
      <c r="A57" s="463" t="s">
        <v>255</v>
      </c>
      <c r="B57" s="464">
        <v>2579</v>
      </c>
      <c r="C57" s="465">
        <v>0</v>
      </c>
      <c r="D57" s="465">
        <f t="shared" si="3"/>
        <v>2579</v>
      </c>
      <c r="E57" s="466">
        <f t="shared" si="15"/>
        <v>0.0014385856678044082</v>
      </c>
      <c r="F57" s="467">
        <v>2079</v>
      </c>
      <c r="G57" s="465"/>
      <c r="H57" s="465">
        <f t="shared" si="0"/>
        <v>2079</v>
      </c>
      <c r="I57" s="468">
        <f t="shared" si="16"/>
        <v>0.24050024050024055</v>
      </c>
      <c r="J57" s="467">
        <v>5831</v>
      </c>
      <c r="K57" s="465"/>
      <c r="L57" s="465">
        <f t="shared" si="1"/>
        <v>5831</v>
      </c>
      <c r="M57" s="468">
        <f t="shared" si="17"/>
        <v>0.0015066875895815048</v>
      </c>
      <c r="N57" s="467">
        <v>4392</v>
      </c>
      <c r="O57" s="465">
        <v>2</v>
      </c>
      <c r="P57" s="465">
        <f t="shared" si="2"/>
        <v>4394</v>
      </c>
      <c r="Q57" s="469">
        <f t="shared" si="18"/>
        <v>0.3270368684569869</v>
      </c>
    </row>
    <row r="58" spans="1:17" s="133" customFormat="1" ht="18" customHeight="1">
      <c r="A58" s="463" t="s">
        <v>256</v>
      </c>
      <c r="B58" s="464">
        <v>1219</v>
      </c>
      <c r="C58" s="465">
        <v>1259</v>
      </c>
      <c r="D58" s="465">
        <f t="shared" si="3"/>
        <v>2478</v>
      </c>
      <c r="E58" s="466">
        <f t="shared" si="15"/>
        <v>0.0013822471053971785</v>
      </c>
      <c r="F58" s="467">
        <v>1490</v>
      </c>
      <c r="G58" s="465">
        <v>922</v>
      </c>
      <c r="H58" s="465">
        <f t="shared" si="0"/>
        <v>2412</v>
      </c>
      <c r="I58" s="468">
        <f t="shared" si="16"/>
        <v>0.027363184079602032</v>
      </c>
      <c r="J58" s="467">
        <v>2790</v>
      </c>
      <c r="K58" s="465">
        <v>3187</v>
      </c>
      <c r="L58" s="465">
        <f t="shared" si="1"/>
        <v>5977</v>
      </c>
      <c r="M58" s="468">
        <f t="shared" si="17"/>
        <v>0.0015444129176691225</v>
      </c>
      <c r="N58" s="467">
        <v>3131</v>
      </c>
      <c r="O58" s="465">
        <v>2787</v>
      </c>
      <c r="P58" s="465">
        <f t="shared" si="2"/>
        <v>5918</v>
      </c>
      <c r="Q58" s="469">
        <f t="shared" si="18"/>
        <v>0.009969584319026614</v>
      </c>
    </row>
    <row r="59" spans="1:17" s="133" customFormat="1" ht="18" customHeight="1" thickBot="1">
      <c r="A59" s="470" t="s">
        <v>257</v>
      </c>
      <c r="B59" s="471">
        <v>160640</v>
      </c>
      <c r="C59" s="472">
        <v>29249</v>
      </c>
      <c r="D59" s="472">
        <f t="shared" si="3"/>
        <v>189889</v>
      </c>
      <c r="E59" s="473">
        <f t="shared" si="15"/>
        <v>0.10592151759352898</v>
      </c>
      <c r="F59" s="474">
        <v>163226</v>
      </c>
      <c r="G59" s="472">
        <v>25599</v>
      </c>
      <c r="H59" s="472">
        <f t="shared" si="0"/>
        <v>188825</v>
      </c>
      <c r="I59" s="475">
        <f t="shared" si="16"/>
        <v>0.005634847080630223</v>
      </c>
      <c r="J59" s="474">
        <v>356555</v>
      </c>
      <c r="K59" s="472">
        <v>58095</v>
      </c>
      <c r="L59" s="472">
        <f t="shared" si="1"/>
        <v>414650</v>
      </c>
      <c r="M59" s="475">
        <f t="shared" si="17"/>
        <v>0.10714251569541604</v>
      </c>
      <c r="N59" s="474">
        <v>348280</v>
      </c>
      <c r="O59" s="472">
        <v>56624</v>
      </c>
      <c r="P59" s="472">
        <f t="shared" si="2"/>
        <v>404904</v>
      </c>
      <c r="Q59" s="476">
        <f t="shared" si="18"/>
        <v>0.024069902989350522</v>
      </c>
    </row>
    <row r="60" ht="15" thickTop="1">
      <c r="A60" s="105"/>
    </row>
    <row r="61" ht="14.25" customHeight="1">
      <c r="A61" s="89"/>
    </row>
  </sheetData>
  <sheetProtection/>
  <mergeCells count="14">
    <mergeCell ref="B6:D6"/>
    <mergeCell ref="E6:E7"/>
    <mergeCell ref="F6:H6"/>
    <mergeCell ref="I6:I7"/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</mergeCells>
  <conditionalFormatting sqref="Q60:Q65536 I60:I65536 I3 Q3">
    <cfRule type="cellIs" priority="2" dxfId="93" operator="lessThan" stopIfTrue="1">
      <formula>0</formula>
    </cfRule>
  </conditionalFormatting>
  <conditionalFormatting sqref="Q8:Q59 I8:I59">
    <cfRule type="cellIs" priority="3" dxfId="93" operator="lessThan" stopIfTrue="1">
      <formula>0</formula>
    </cfRule>
    <cfRule type="cellIs" priority="4" dxfId="95" operator="greaterThanOrEqual" stopIfTrue="1">
      <formula>0</formula>
    </cfRule>
  </conditionalFormatting>
  <conditionalFormatting sqref="I5 Q5">
    <cfRule type="cellIs" priority="1" dxfId="93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 Origen-Destino - Febrero 2017</dc:title>
  <dc:subject/>
  <dc:creator>Juan Carlos Torres Camargo</dc:creator>
  <cp:keywords/>
  <dc:description/>
  <cp:lastModifiedBy>Juan Carlos Torres Camargo</cp:lastModifiedBy>
  <cp:lastPrinted>2012-04-16T14:34:54Z</cp:lastPrinted>
  <dcterms:created xsi:type="dcterms:W3CDTF">2011-06-09T20:44:59Z</dcterms:created>
  <dcterms:modified xsi:type="dcterms:W3CDTF">2017-03-30T21:42:31Z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AEVVZYF6TF2M-639-48</vt:lpwstr>
  </property>
  <property fmtid="{D5CDD505-2E9C-101B-9397-08002B2CF9AE}" pid="3" name="_dlc_DocIdItemGuid">
    <vt:lpwstr>07663844-60e1-41f6-9f37-1b4420eba7ae</vt:lpwstr>
  </property>
  <property fmtid="{D5CDD505-2E9C-101B-9397-08002B2CF9AE}" pid="4" name="_dlc_DocIdUrl">
    <vt:lpwstr>http://www.aerocivil.gov.co/AAeronautica/Estadisticas/TAereo/EOperacionales/_layouts/DocIdRedir.aspx?ID=AEVVZYF6TF2M-639-48, AEVVZYF6TF2M-639-48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Dependencia">
    <vt:lpwstr>Transporte aéreo</vt:lpwstr>
  </property>
  <property fmtid="{D5CDD505-2E9C-101B-9397-08002B2CF9AE}" pid="8" name="Vigencia">
    <vt:lpwstr>2017</vt:lpwstr>
  </property>
  <property fmtid="{D5CDD505-2E9C-101B-9397-08002B2CF9AE}" pid="9" name="Tema">
    <vt:lpwstr>Origen - Destino</vt:lpwstr>
  </property>
  <property fmtid="{D5CDD505-2E9C-101B-9397-08002B2CF9AE}" pid="10" name="Formato">
    <vt:lpwstr>/Style%20Library/Images/xls.svg</vt:lpwstr>
  </property>
  <property fmtid="{D5CDD505-2E9C-101B-9397-08002B2CF9AE}" pid="11" name="Orden">
    <vt:lpwstr>166.000000000000</vt:lpwstr>
  </property>
</Properties>
</file>